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utoronto.sharepoint.com/sites/vpresearch/VPRI-STAR-Program/Shared Documents/2024 STAR Program/W12 Art of Managing a Research Budget/2024 STAR W12 handouts/"/>
    </mc:Choice>
  </mc:AlternateContent>
  <xr:revisionPtr revIDLastSave="836" documentId="8_{B77CE674-789E-416F-BFDC-DE82E7C03385}" xr6:coauthVersionLast="47" xr6:coauthVersionMax="47" xr10:uidLastSave="{8F547D1C-2449-4927-895F-86EDD9F74E71}"/>
  <bookViews>
    <workbookView xWindow="-120" yWindow="-120" windowWidth="29040" windowHeight="15720" xr2:uid="{E49309EC-8DD3-4FEB-A82E-9BF12132BD6B}"/>
  </bookViews>
  <sheets>
    <sheet name="Financial Report" sheetId="1" r:id="rId1"/>
    <sheet name="Transactions" sheetId="2" r:id="rId2"/>
  </sheets>
  <definedNames>
    <definedName name="_xlnm._FilterDatabase" localSheetId="1" hidden="1">Transactions!$A$2:$O$2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38" i="1"/>
  <c r="E37" i="1"/>
  <c r="E25" i="1"/>
  <c r="E24" i="1"/>
  <c r="E12" i="1"/>
  <c r="K90" i="2" l="1"/>
  <c r="C12" i="1" s="1"/>
  <c r="D12" i="1" s="1"/>
  <c r="K93" i="2" l="1"/>
  <c r="C37" i="1" s="1"/>
  <c r="D37" i="1" s="1"/>
  <c r="K86" i="2"/>
  <c r="K62" i="2"/>
  <c r="C11" i="1" l="1"/>
  <c r="D11" i="1" s="1"/>
  <c r="E11" i="1" s="1"/>
  <c r="K36" i="2"/>
  <c r="C39" i="1" s="1"/>
  <c r="D39" i="1" s="1"/>
  <c r="K31" i="2"/>
  <c r="C25" i="1" s="1"/>
  <c r="D25" i="1" s="1"/>
  <c r="K27" i="2" l="1"/>
  <c r="C24" i="1" s="1"/>
  <c r="D24" i="1" s="1"/>
  <c r="D29" i="1" s="1"/>
  <c r="K22" i="2"/>
  <c r="K18" i="2"/>
  <c r="K9" i="2"/>
  <c r="E42" i="1"/>
  <c r="B42" i="1"/>
  <c r="E29" i="1"/>
  <c r="B29" i="1"/>
  <c r="E16" i="1"/>
  <c r="D16" i="1"/>
  <c r="C16" i="1"/>
  <c r="B16" i="1"/>
  <c r="C38" i="1" l="1"/>
  <c r="C42" i="1" s="1"/>
  <c r="C29" i="1"/>
  <c r="D38" i="1" l="1"/>
  <c r="D42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<sst xmlns="http://schemas.openxmlformats.org/spreadsheetml/2006/main" count="450" uniqueCount="149">
  <si>
    <t>Detailed Expense Worksheet</t>
  </si>
  <si>
    <t>Reporting Period:</t>
  </si>
  <si>
    <t>April 1, 2023-March 31, 2024</t>
  </si>
  <si>
    <t>PI:</t>
  </si>
  <si>
    <t>Dr. Summer Katzberg</t>
  </si>
  <si>
    <t>Project:</t>
  </si>
  <si>
    <t>Aquatic hammer-throwing techniques</t>
  </si>
  <si>
    <t>Personnel</t>
  </si>
  <si>
    <t>Budget vs. Expenses</t>
  </si>
  <si>
    <t>Budget Item                                                        (List allowable expenses as per the grant agreement)</t>
  </si>
  <si>
    <t>Budgeted amount for this period</t>
  </si>
  <si>
    <t>Actual Expenses for this period</t>
  </si>
  <si>
    <t>Variance      $</t>
  </si>
  <si>
    <t>Variance         %</t>
  </si>
  <si>
    <t>Research staff</t>
  </si>
  <si>
    <t>Admin staff</t>
  </si>
  <si>
    <t>Totals</t>
  </si>
  <si>
    <t>Explanations and comments (mandatory if the variance total is more than 10%</t>
  </si>
  <si>
    <t>Travel</t>
  </si>
  <si>
    <t>Airfare</t>
  </si>
  <si>
    <t>Accommodation</t>
  </si>
  <si>
    <t>Other Expenses</t>
  </si>
  <si>
    <t>Renovations</t>
  </si>
  <si>
    <t>Supplies and Services</t>
  </si>
  <si>
    <t>Other Project Expenses</t>
  </si>
  <si>
    <t>FI doc.no.</t>
  </si>
  <si>
    <t>G/L Acct</t>
  </si>
  <si>
    <t>G/L Acct Long Text</t>
  </si>
  <si>
    <t>Funds Ctr</t>
  </si>
  <si>
    <t>Fund</t>
  </si>
  <si>
    <t>BusA</t>
  </si>
  <si>
    <t>Line Item Text</t>
  </si>
  <si>
    <t>Commitment Item</t>
  </si>
  <si>
    <t>Assignment</t>
  </si>
  <si>
    <t>Vendor name</t>
  </si>
  <si>
    <t>Pymt Bdgt</t>
  </si>
  <si>
    <t>Pstng Date</t>
  </si>
  <si>
    <t>Doc. Date</t>
  </si>
  <si>
    <t>Laboratory Instruments</t>
  </si>
  <si>
    <t xml:space="preserve">Millipor 3700178851 </t>
  </si>
  <si>
    <t>SUP-LAB</t>
  </si>
  <si>
    <t>MilliporeSigma Canada Ltd</t>
  </si>
  <si>
    <t>5/17/2023</t>
  </si>
  <si>
    <t>Cedarlan 3700180127 anti-mouse</t>
  </si>
  <si>
    <t>Cedarlane Laboratories Ltd.</t>
  </si>
  <si>
    <t>6/11/2023</t>
  </si>
  <si>
    <t>Cedarlan 3700180127 anti-mouse CD</t>
  </si>
  <si>
    <t xml:space="preserve">VWR Inte 3700182676 </t>
  </si>
  <si>
    <t>VWR International</t>
  </si>
  <si>
    <t>7/23/2023</t>
  </si>
  <si>
    <t>Bio-Rad 3700183607 iScript</t>
  </si>
  <si>
    <t>Bio-Rad Laboratories (Canada) Ltd.</t>
  </si>
  <si>
    <t>8/10/2023</t>
  </si>
  <si>
    <t>8/9/2023</t>
  </si>
  <si>
    <t>Chemicals</t>
  </si>
  <si>
    <t>SGC 45-194562 158903 Wisent Inc._Dalia</t>
  </si>
  <si>
    <t>Wisent Inc.</t>
  </si>
  <si>
    <t>6/18/2023</t>
  </si>
  <si>
    <t>6/13/2023</t>
  </si>
  <si>
    <t xml:space="preserve">New Engl 3700180754 MacroH2A11 </t>
  </si>
  <si>
    <t>New England Biolabs Ltd.</t>
  </si>
  <si>
    <t>6/25/2023</t>
  </si>
  <si>
    <t>6/24/2023</t>
  </si>
  <si>
    <t xml:space="preserve">Fisher S 3700181661 </t>
  </si>
  <si>
    <t>Fisher Scientific Company</t>
  </si>
  <si>
    <t>7/11/2023</t>
  </si>
  <si>
    <t>7/10/2023</t>
  </si>
  <si>
    <t xml:space="preserve">Millipor 3700182673 </t>
  </si>
  <si>
    <t>Millipor 3700182672 BIOTINYL</t>
  </si>
  <si>
    <t>Testing services expense</t>
  </si>
  <si>
    <t>RIMGF0000001149 SickKids Research</t>
  </si>
  <si>
    <t>SERVICES</t>
  </si>
  <si>
    <t>Hospital for Sick Children</t>
  </si>
  <si>
    <t>7/12/2023</t>
  </si>
  <si>
    <t>6/28/2023</t>
  </si>
  <si>
    <t>RIMGF0000001142 SickKids Research</t>
  </si>
  <si>
    <t>6/4/2023</t>
  </si>
  <si>
    <t>Student conference travel:airfare</t>
  </si>
  <si>
    <t>SOGC Conf.</t>
  </si>
  <si>
    <t>TRAVEL</t>
  </si>
  <si>
    <t>Victoria Liu</t>
  </si>
  <si>
    <t>Kyara Smith</t>
  </si>
  <si>
    <t>836400</t>
  </si>
  <si>
    <t>Business lunch/hospitality</t>
  </si>
  <si>
    <t>SER-HOSPTLTY</t>
  </si>
  <si>
    <t>1905297121</t>
  </si>
  <si>
    <t>821110</t>
  </si>
  <si>
    <t>Equipment:Computing:Purchase</t>
  </si>
  <si>
    <t>6670-Optimum Tech Solutions Inc. laptop</t>
  </si>
  <si>
    <t>EQUIP-PUR</t>
  </si>
  <si>
    <t>Optimum Tech Solutions Inc.</t>
  </si>
  <si>
    <t>2350705457</t>
  </si>
  <si>
    <t>Exp Reim. Macbook Air &amp; accessories</t>
  </si>
  <si>
    <t>2023-04-31</t>
  </si>
  <si>
    <t>1905313808</t>
  </si>
  <si>
    <t>6689-Optimum Tech Solutions Inc-Computers</t>
  </si>
  <si>
    <t>Pay:Post Doctoral Fellow Employees</t>
  </si>
  <si>
    <t>Postings from Payroll Accounting</t>
  </si>
  <si>
    <t>HR-ST-PDOC</t>
  </si>
  <si>
    <t>4/27/2023</t>
  </si>
  <si>
    <t>4/24/2023</t>
  </si>
  <si>
    <t>Pay:Benefits Non Appointed</t>
  </si>
  <si>
    <t>HR-BEN-NAP</t>
  </si>
  <si>
    <t>5/27/2023</t>
  </si>
  <si>
    <t>5/24/2023</t>
  </si>
  <si>
    <t>6/27/2023</t>
  </si>
  <si>
    <t>7/27/2023</t>
  </si>
  <si>
    <t>7/24/2023</t>
  </si>
  <si>
    <t>8/27/2023</t>
  </si>
  <si>
    <t>8/24/2023</t>
  </si>
  <si>
    <t>9/27/2023</t>
  </si>
  <si>
    <t>9/24/2023</t>
  </si>
  <si>
    <t>10/27/2023</t>
  </si>
  <si>
    <t>10/24/2023</t>
  </si>
  <si>
    <t>11/27/2023</t>
  </si>
  <si>
    <t>11/24/2023</t>
  </si>
  <si>
    <t>12/27/2023</t>
  </si>
  <si>
    <t>12/24/2023</t>
  </si>
  <si>
    <t>01/27/2024</t>
  </si>
  <si>
    <t>1/24/2024</t>
  </si>
  <si>
    <t>02/27/2024</t>
  </si>
  <si>
    <t>2/24/2024</t>
  </si>
  <si>
    <t>03/27/2024</t>
  </si>
  <si>
    <t>3/24/2024</t>
  </si>
  <si>
    <t>Pay:Research Associate</t>
  </si>
  <si>
    <t>HR-APP-R_ASSOC</t>
  </si>
  <si>
    <t>Pay:Benefits Appointed</t>
  </si>
  <si>
    <t>HR-BEN-AP</t>
  </si>
  <si>
    <t>800422</t>
  </si>
  <si>
    <t>Comp:Admin:General</t>
  </si>
  <si>
    <t>Payroll trsf-M.Hopkins,Apr/23-Mar/24</t>
  </si>
  <si>
    <t>ADMIN-SAL</t>
  </si>
  <si>
    <t>trf Admin salary</t>
  </si>
  <si>
    <t>03/25/2024</t>
  </si>
  <si>
    <t/>
  </si>
  <si>
    <t>2800190493</t>
  </si>
  <si>
    <t>800960</t>
  </si>
  <si>
    <t>Benefit Plans</t>
  </si>
  <si>
    <t>BEN-GEN</t>
  </si>
  <si>
    <t>trf Admin benefits</t>
  </si>
  <si>
    <t>1001910986</t>
  </si>
  <si>
    <t>892004</t>
  </si>
  <si>
    <t>Capital Project:Research Other</t>
  </si>
  <si>
    <t>CA7869 Renovation 1001784741</t>
  </si>
  <si>
    <t>SPECIAL1</t>
  </si>
  <si>
    <t>UTMIEDM202312</t>
  </si>
  <si>
    <t>8/14/2023</t>
  </si>
  <si>
    <t>8/13/2023</t>
  </si>
  <si>
    <t>The Art of Managing a Research Budget - Case Study - Nov. 21,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</si>
</sst>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3" fillId="0" borderId="3" xfId="0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0" fillId="2" borderId="5" xfId="0" applyFill="1" applyBorder="1"/>
    <xf numFmtId="0" fontId="0" fillId="2" borderId="6" xfId="0" applyFill="1" applyBorder="1"/>
    <xf numFmtId="0" fontId="3" fillId="2" borderId="4" xfId="0" applyFont="1" applyFill="1" applyBorder="1"/>
    <xf numFmtId="0" fontId="4" fillId="0" borderId="3" xfId="0" applyFont="1" applyBorder="1"/>
    <xf numFmtId="43" fontId="4" fillId="0" borderId="3" xfId="1" applyFont="1" applyBorder="1"/>
    <xf numFmtId="43" fontId="3" fillId="3" borderId="3" xfId="1" applyFont="1" applyFill="1" applyBorder="1"/>
    <xf numFmtId="43" fontId="0" fillId="0" borderId="0" xfId="0" applyNumberFormat="1"/>
    <xf numFmtId="43" fontId="2" fillId="2" borderId="5" xfId="1" applyFont="1" applyFill="1" applyBorder="1"/>
    <xf numFmtId="43" fontId="4" fillId="0" borderId="3" xfId="0" applyNumberFormat="1" applyFont="1" applyBorder="1"/>
    <xf numFmtId="43" fontId="2" fillId="0" borderId="0" xfId="1" applyFont="1" applyFill="1" applyBorder="1"/>
    <xf numFmtId="4" fontId="4" fillId="0" borderId="3" xfId="0" applyNumberFormat="1" applyFont="1" applyBorder="1"/>
    <xf numFmtId="4" fontId="2" fillId="2" borderId="5" xfId="0" applyNumberFormat="1" applyFont="1" applyFill="1" applyBorder="1"/>
    <xf numFmtId="0" fontId="8" fillId="0" borderId="0" xfId="0" applyFont="1" applyAlignment="1">
      <alignment vertical="top"/>
    </xf>
    <xf numFmtId="14" fontId="8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0" fontId="8" fillId="0" borderId="0" xfId="0" applyFont="1" applyAlignment="1">
      <alignment horizontal="right" vertical="top"/>
    </xf>
    <xf numFmtId="43" fontId="0" fillId="0" borderId="0" xfId="1" applyFont="1" applyAlignment="1">
      <alignment vertical="top"/>
    </xf>
    <xf numFmtId="0" fontId="8" fillId="2" borderId="5" xfId="0" applyFont="1" applyFill="1" applyBorder="1" applyAlignment="1">
      <alignment vertical="top"/>
    </xf>
    <xf numFmtId="43" fontId="2" fillId="2" borderId="5" xfId="0" applyNumberFormat="1" applyFont="1" applyFill="1" applyBorder="1" applyAlignment="1">
      <alignment vertical="top"/>
    </xf>
    <xf numFmtId="4" fontId="2" fillId="0" borderId="0" xfId="0" applyNumberFormat="1" applyFont="1"/>
    <xf numFmtId="43" fontId="2" fillId="2" borderId="5" xfId="1" applyFont="1" applyFill="1" applyBorder="1" applyAlignment="1">
      <alignment horizontal="right" vertical="top"/>
    </xf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0" fontId="8" fillId="2" borderId="5" xfId="0" applyFont="1" applyFill="1" applyBorder="1"/>
    <xf numFmtId="4" fontId="9" fillId="2" borderId="5" xfId="0" applyNumberFormat="1" applyFont="1" applyFill="1" applyBorder="1"/>
    <xf numFmtId="43" fontId="9" fillId="2" borderId="5" xfId="1" applyFont="1" applyFill="1" applyBorder="1"/>
    <xf numFmtId="49" fontId="0" fillId="0" borderId="0" xfId="0" applyNumberFormat="1"/>
    <xf numFmtId="49" fontId="0" fillId="0" borderId="1" xfId="0" applyNumberFormat="1" applyBorder="1"/>
    <xf numFmtId="0" fontId="0" fillId="2" borderId="1" xfId="0" applyFill="1" applyBorder="1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2" borderId="5" xfId="0" applyFill="1" applyBorder="1" applyAlignment="1">
      <alignment vertical="top"/>
    </xf>
    <xf numFmtId="0" fontId="0" fillId="2" borderId="5" xfId="0" applyFill="1" applyBorder="1" applyAlignment="1">
      <alignment horizontal="right" vertical="top"/>
    </xf>
    <xf numFmtId="0" fontId="10" fillId="0" borderId="0" xfId="0" applyFont="1"/>
    <xf numFmtId="49" fontId="0" fillId="0" borderId="0" xfId="0" applyNumberFormat="1" applyAlignment="1">
      <alignment horizontal="right"/>
    </xf>
    <xf numFmtId="4" fontId="10" fillId="0" borderId="0" xfId="0" applyNumberFormat="1" applyFont="1"/>
    <xf numFmtId="164" fontId="10" fillId="0" borderId="0" xfId="0" applyNumberFormat="1" applyFont="1"/>
    <xf numFmtId="164" fontId="10" fillId="2" borderId="5" xfId="0" applyNumberFormat="1" applyFont="1" applyFill="1" applyBorder="1"/>
    <xf numFmtId="14" fontId="8" fillId="0" borderId="0" xfId="0" applyNumberFormat="1" applyFont="1" applyAlignment="1">
      <alignment horizontal="right" vertical="top"/>
    </xf>
    <xf numFmtId="10" fontId="4" fillId="0" borderId="3" xfId="0" applyNumberFormat="1" applyFont="1" applyBorder="1"/>
    <xf numFmtId="10" fontId="3" fillId="3" borderId="3" xfId="0" applyNumberFormat="1" applyFont="1" applyFill="1" applyBorder="1"/>
    <xf numFmtId="10" fontId="0" fillId="0" borderId="3" xfId="0" applyNumberFormat="1" applyBorder="1"/>
    <xf numFmtId="10" fontId="3" fillId="3" borderId="3" xfId="1" applyNumberFormat="1" applyFont="1" applyFill="1" applyBorder="1"/>
    <xf numFmtId="2" fontId="0" fillId="0" borderId="0" xfId="0" applyNumberFormat="1"/>
    <xf numFmtId="0" fontId="9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ACAF8-77A3-4000-86C6-4C07809A0A95}">
  <dimension ref="A1:J46"/>
  <sheetViews>
    <sheetView tabSelected="1" view="pageLayout" topLeftCell="A23" zoomScaleNormal="100" workbookViewId="0">
      <selection activeCell="D1" sqref="D1"/>
    </sheetView>
  </sheetViews>
  <sheetFormatPr defaultRowHeight="15" x14ac:dyDescent="0.25"/>
  <cols>
    <col min="1" max="1" width="24.85546875" bestFit="1" customWidth="1"/>
    <col min="2" max="2" width="11.140625" customWidth="1"/>
    <col min="3" max="3" width="11.7109375" customWidth="1"/>
    <col min="4" max="4" width="9.140625" bestFit="1" customWidth="1"/>
    <col min="10" max="10" width="11.140625" bestFit="1" customWidth="1"/>
  </cols>
  <sheetData>
    <row r="1" spans="1:5" ht="42" customHeight="1" x14ac:dyDescent="0.25">
      <c r="A1" s="56" t="e" vm="1">
        <v>#VALUE!</v>
      </c>
      <c r="B1" s="56"/>
      <c r="C1" s="56"/>
      <c r="D1" s="1" t="s">
        <v>148</v>
      </c>
    </row>
    <row r="2" spans="1:5" x14ac:dyDescent="0.25">
      <c r="A2" s="1" t="s">
        <v>0</v>
      </c>
    </row>
    <row r="3" spans="1:5" x14ac:dyDescent="0.25">
      <c r="A3" s="1"/>
    </row>
    <row r="4" spans="1:5" x14ac:dyDescent="0.25">
      <c r="A4" s="1" t="s">
        <v>1</v>
      </c>
      <c r="B4" s="6" t="s">
        <v>2</v>
      </c>
      <c r="C4" s="6"/>
    </row>
    <row r="5" spans="1:5" x14ac:dyDescent="0.25">
      <c r="A5" s="1" t="s">
        <v>3</v>
      </c>
      <c r="B5" s="7" t="s">
        <v>4</v>
      </c>
      <c r="C5" s="6"/>
    </row>
    <row r="6" spans="1:5" x14ac:dyDescent="0.25">
      <c r="A6" s="1" t="s">
        <v>5</v>
      </c>
      <c r="B6" s="7" t="s">
        <v>6</v>
      </c>
      <c r="C6" s="6"/>
    </row>
    <row r="9" spans="1:5" x14ac:dyDescent="0.25">
      <c r="A9" s="1" t="s">
        <v>7</v>
      </c>
      <c r="B9" s="63" t="s">
        <v>8</v>
      </c>
      <c r="C9" s="64"/>
      <c r="D9" s="64"/>
      <c r="E9" s="65"/>
    </row>
    <row r="10" spans="1:5" ht="33.75" x14ac:dyDescent="0.25">
      <c r="A10" s="2" t="s">
        <v>9</v>
      </c>
      <c r="B10" s="3" t="s">
        <v>10</v>
      </c>
      <c r="C10" s="3" t="s">
        <v>11</v>
      </c>
      <c r="D10" s="3" t="s">
        <v>12</v>
      </c>
      <c r="E10" s="3" t="s">
        <v>13</v>
      </c>
    </row>
    <row r="11" spans="1:5" x14ac:dyDescent="0.25">
      <c r="A11" s="11" t="s">
        <v>14</v>
      </c>
      <c r="B11" s="12">
        <v>88950</v>
      </c>
      <c r="C11" s="18">
        <f>Transactions!K86+Transactions!K62</f>
        <v>98821.950000000012</v>
      </c>
      <c r="D11" s="16">
        <f>B11-C11</f>
        <v>-9871.9500000000116</v>
      </c>
      <c r="E11" s="50">
        <f>D11/B11</f>
        <v>-0.11098313659359203</v>
      </c>
    </row>
    <row r="12" spans="1:5" x14ac:dyDescent="0.25">
      <c r="A12" s="11" t="s">
        <v>15</v>
      </c>
      <c r="B12" s="12">
        <v>25050</v>
      </c>
      <c r="C12" s="16">
        <f>Transactions!K90</f>
        <v>25102.44</v>
      </c>
      <c r="D12" s="16">
        <f>B12-C12</f>
        <v>-52.43999999999869</v>
      </c>
      <c r="E12" s="50">
        <f>D12/B12</f>
        <v>-2.0934131736526423E-3</v>
      </c>
    </row>
    <row r="13" spans="1:5" x14ac:dyDescent="0.25">
      <c r="A13" s="4"/>
      <c r="B13" s="4"/>
      <c r="C13" s="11"/>
      <c r="D13" s="11"/>
      <c r="E13" s="11"/>
    </row>
    <row r="14" spans="1:5" x14ac:dyDescent="0.25">
      <c r="A14" s="4"/>
      <c r="B14" s="4"/>
      <c r="C14" s="11"/>
      <c r="D14" s="11"/>
      <c r="E14" s="11"/>
    </row>
    <row r="15" spans="1:5" x14ac:dyDescent="0.25">
      <c r="A15" s="4"/>
      <c r="B15" s="4"/>
      <c r="C15" s="11"/>
      <c r="D15" s="11"/>
      <c r="E15" s="11"/>
    </row>
    <row r="16" spans="1:5" x14ac:dyDescent="0.25">
      <c r="A16" s="5" t="s">
        <v>16</v>
      </c>
      <c r="B16" s="13">
        <f>SUM(B11:B15)</f>
        <v>114000</v>
      </c>
      <c r="C16" s="13">
        <f>SUM(C11:C15)</f>
        <v>123924.39000000001</v>
      </c>
      <c r="D16" s="13">
        <f>SUM(D11:D15)</f>
        <v>-9924.3900000000103</v>
      </c>
      <c r="E16" s="51">
        <f>SUM(E11:E15)</f>
        <v>-0.11307654976724467</v>
      </c>
    </row>
    <row r="18" spans="1:5" x14ac:dyDescent="0.25">
      <c r="A18" s="10" t="s">
        <v>17</v>
      </c>
      <c r="B18" s="8"/>
      <c r="C18" s="8"/>
      <c r="D18" s="8"/>
      <c r="E18" s="9"/>
    </row>
    <row r="19" spans="1:5" x14ac:dyDescent="0.25">
      <c r="A19" s="57"/>
      <c r="B19" s="58"/>
      <c r="C19" s="58"/>
      <c r="D19" s="58"/>
      <c r="E19" s="59"/>
    </row>
    <row r="20" spans="1:5" x14ac:dyDescent="0.25">
      <c r="A20" s="60"/>
      <c r="B20" s="61"/>
      <c r="C20" s="61"/>
      <c r="D20" s="61"/>
      <c r="E20" s="62"/>
    </row>
    <row r="22" spans="1:5" x14ac:dyDescent="0.25">
      <c r="A22" s="1" t="s">
        <v>18</v>
      </c>
      <c r="B22" s="63" t="s">
        <v>8</v>
      </c>
      <c r="C22" s="64"/>
      <c r="D22" s="64"/>
      <c r="E22" s="65"/>
    </row>
    <row r="23" spans="1:5" ht="33.75" x14ac:dyDescent="0.25">
      <c r="A23" s="2" t="s">
        <v>9</v>
      </c>
      <c r="B23" s="3" t="s">
        <v>10</v>
      </c>
      <c r="C23" s="3" t="s">
        <v>11</v>
      </c>
      <c r="D23" s="3" t="s">
        <v>12</v>
      </c>
      <c r="E23" s="3" t="s">
        <v>13</v>
      </c>
    </row>
    <row r="24" spans="1:5" x14ac:dyDescent="0.25">
      <c r="A24" s="11" t="s">
        <v>19</v>
      </c>
      <c r="B24" s="12">
        <v>2000</v>
      </c>
      <c r="C24" s="16">
        <f>Transactions!K27</f>
        <v>1918.5</v>
      </c>
      <c r="D24" s="16">
        <f>B24-C24</f>
        <v>81.5</v>
      </c>
      <c r="E24" s="50">
        <f>D24/B24</f>
        <v>4.0750000000000001E-2</v>
      </c>
    </row>
    <row r="25" spans="1:5" x14ac:dyDescent="0.25">
      <c r="A25" s="11" t="s">
        <v>20</v>
      </c>
      <c r="B25" s="12">
        <v>1000</v>
      </c>
      <c r="C25" s="16">
        <f>Transactions!K31</f>
        <v>989.87</v>
      </c>
      <c r="D25" s="16">
        <f>B25-C25</f>
        <v>10.129999999999995</v>
      </c>
      <c r="E25" s="50">
        <f>D25/B25</f>
        <v>1.0129999999999995E-2</v>
      </c>
    </row>
    <row r="26" spans="1:5" x14ac:dyDescent="0.25">
      <c r="A26" s="4"/>
      <c r="B26" s="4"/>
      <c r="C26" s="4"/>
      <c r="D26" s="4"/>
      <c r="E26" s="52"/>
    </row>
    <row r="27" spans="1:5" x14ac:dyDescent="0.25">
      <c r="A27" s="4"/>
      <c r="B27" s="4"/>
      <c r="C27" s="4"/>
      <c r="D27" s="4"/>
      <c r="E27" s="52"/>
    </row>
    <row r="28" spans="1:5" x14ac:dyDescent="0.25">
      <c r="A28" s="4"/>
      <c r="B28" s="4"/>
      <c r="C28" s="4"/>
      <c r="D28" s="4"/>
      <c r="E28" s="52"/>
    </row>
    <row r="29" spans="1:5" x14ac:dyDescent="0.25">
      <c r="A29" s="5" t="s">
        <v>16</v>
      </c>
      <c r="B29" s="13">
        <f>SUM(B24:B28)</f>
        <v>3000</v>
      </c>
      <c r="C29" s="13">
        <f>SUM(C24:C28)</f>
        <v>2908.37</v>
      </c>
      <c r="D29" s="13">
        <f>SUM(D24:D28)</f>
        <v>91.63</v>
      </c>
      <c r="E29" s="53">
        <f>SUM(E24:E28)</f>
        <v>5.0879999999999995E-2</v>
      </c>
    </row>
    <row r="31" spans="1:5" x14ac:dyDescent="0.25">
      <c r="A31" s="10" t="s">
        <v>17</v>
      </c>
      <c r="B31" s="8"/>
      <c r="C31" s="8"/>
      <c r="D31" s="8"/>
      <c r="E31" s="9"/>
    </row>
    <row r="32" spans="1:5" x14ac:dyDescent="0.25">
      <c r="A32" s="57"/>
      <c r="B32" s="58"/>
      <c r="C32" s="58"/>
      <c r="D32" s="58"/>
      <c r="E32" s="59"/>
    </row>
    <row r="33" spans="1:10" x14ac:dyDescent="0.25">
      <c r="A33" s="60"/>
      <c r="B33" s="61"/>
      <c r="C33" s="61"/>
      <c r="D33" s="61"/>
      <c r="E33" s="62"/>
    </row>
    <row r="35" spans="1:10" x14ac:dyDescent="0.25">
      <c r="A35" s="1" t="s">
        <v>21</v>
      </c>
      <c r="B35" s="63" t="s">
        <v>8</v>
      </c>
      <c r="C35" s="64"/>
      <c r="D35" s="64"/>
      <c r="E35" s="65"/>
      <c r="J35" s="14"/>
    </row>
    <row r="36" spans="1:10" ht="33.75" x14ac:dyDescent="0.25">
      <c r="A36" s="2" t="s">
        <v>9</v>
      </c>
      <c r="B36" s="3" t="s">
        <v>10</v>
      </c>
      <c r="C36" s="3" t="s">
        <v>11</v>
      </c>
      <c r="D36" s="3" t="s">
        <v>12</v>
      </c>
      <c r="E36" s="3" t="s">
        <v>13</v>
      </c>
    </row>
    <row r="37" spans="1:10" x14ac:dyDescent="0.25">
      <c r="A37" s="11" t="s">
        <v>22</v>
      </c>
      <c r="B37" s="12">
        <v>20000</v>
      </c>
      <c r="C37" s="16">
        <f>Transactions!K93</f>
        <v>19859.330000000002</v>
      </c>
      <c r="D37" s="16">
        <f>B37-C37</f>
        <v>140.66999999999825</v>
      </c>
      <c r="E37" s="50">
        <f>D37/B37</f>
        <v>7.0334999999999131E-3</v>
      </c>
    </row>
    <row r="38" spans="1:10" x14ac:dyDescent="0.25">
      <c r="A38" s="11" t="s">
        <v>23</v>
      </c>
      <c r="B38" s="12">
        <v>15000</v>
      </c>
      <c r="C38" s="16">
        <f>Transactions!K9+Transactions!K18+Transactions!K22</f>
        <v>14966.52</v>
      </c>
      <c r="D38" s="16">
        <f>B38-C38</f>
        <v>33.479999999999563</v>
      </c>
      <c r="E38" s="50">
        <f>D38/B38</f>
        <v>2.231999999999971E-3</v>
      </c>
    </row>
    <row r="39" spans="1:10" x14ac:dyDescent="0.25">
      <c r="A39" s="11" t="s">
        <v>24</v>
      </c>
      <c r="B39" s="12">
        <v>30000</v>
      </c>
      <c r="C39" s="18">
        <f>Transactions!K36</f>
        <v>29993.39</v>
      </c>
      <c r="D39" s="16">
        <f>B39-C39</f>
        <v>6.6100000000005821</v>
      </c>
      <c r="E39" s="50">
        <f>D39/B39</f>
        <v>2.2033333333335275E-4</v>
      </c>
    </row>
    <row r="40" spans="1:10" x14ac:dyDescent="0.25">
      <c r="A40" s="4"/>
      <c r="B40" s="4"/>
      <c r="C40" s="4"/>
      <c r="D40" s="4"/>
      <c r="E40" s="52"/>
      <c r="J40" s="14"/>
    </row>
    <row r="41" spans="1:10" x14ac:dyDescent="0.25">
      <c r="A41" s="4"/>
      <c r="B41" s="4"/>
      <c r="C41" s="4"/>
      <c r="D41" s="4"/>
      <c r="E41" s="52"/>
    </row>
    <row r="42" spans="1:10" x14ac:dyDescent="0.25">
      <c r="A42" s="5" t="s">
        <v>16</v>
      </c>
      <c r="B42" s="13">
        <f>SUM(B37:B41)</f>
        <v>65000</v>
      </c>
      <c r="C42" s="13">
        <f>SUM(C37:C41)</f>
        <v>64819.240000000005</v>
      </c>
      <c r="D42" s="13">
        <f>SUM(D37:D41)</f>
        <v>180.7599999999984</v>
      </c>
      <c r="E42" s="53">
        <f>SUM(E37:E41)</f>
        <v>9.4858333333332386E-3</v>
      </c>
    </row>
    <row r="43" spans="1:10" x14ac:dyDescent="0.25">
      <c r="C43" s="1"/>
      <c r="D43" s="1"/>
      <c r="E43" s="1"/>
    </row>
    <row r="44" spans="1:10" x14ac:dyDescent="0.25">
      <c r="A44" s="10" t="s">
        <v>17</v>
      </c>
      <c r="B44" s="8"/>
      <c r="C44" s="8"/>
      <c r="D44" s="8"/>
      <c r="E44" s="9"/>
    </row>
    <row r="45" spans="1:10" x14ac:dyDescent="0.25">
      <c r="A45" s="57"/>
      <c r="B45" s="58"/>
      <c r="C45" s="58"/>
      <c r="D45" s="58"/>
      <c r="E45" s="59"/>
    </row>
    <row r="46" spans="1:10" x14ac:dyDescent="0.25">
      <c r="A46" s="60"/>
      <c r="B46" s="61"/>
      <c r="C46" s="61"/>
      <c r="D46" s="61"/>
      <c r="E46" s="62"/>
    </row>
  </sheetData>
  <mergeCells count="7">
    <mergeCell ref="A1:C1"/>
    <mergeCell ref="A45:E46"/>
    <mergeCell ref="B9:E9"/>
    <mergeCell ref="A19:E20"/>
    <mergeCell ref="B22:E22"/>
    <mergeCell ref="A32:E33"/>
    <mergeCell ref="B35:E35"/>
  </mergeCells>
  <pageMargins left="0.7" right="0.7" top="0.75" bottom="0.75" header="0.3" footer="0.3"/>
  <pageSetup orientation="portrait" r:id="rId1"/>
  <headerFooter>
    <oddFooter>&amp;L&amp;9research.utoronto.ca&amp;R&amp;9Division of the Vice-President,
Research &amp; Innovation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7A7EE-9899-4EE8-A879-1ECBF3CAE533}">
  <dimension ref="A2:Q95"/>
  <sheetViews>
    <sheetView topLeftCell="F1" workbookViewId="0">
      <pane ySplit="2" topLeftCell="A80" activePane="bottomLeft" state="frozen"/>
      <selection pane="bottomLeft" activeCell="H11" sqref="H11"/>
    </sheetView>
  </sheetViews>
  <sheetFormatPr defaultColWidth="8.7109375" defaultRowHeight="15" outlineLevelRow="2" x14ac:dyDescent="0.25"/>
  <cols>
    <col min="1" max="1" width="10.85546875" bestFit="1" customWidth="1"/>
    <col min="2" max="2" width="7.7109375" bestFit="1" customWidth="1"/>
    <col min="3" max="3" width="30.42578125" bestFit="1" customWidth="1"/>
    <col min="6" max="6" width="8.85546875" bestFit="1" customWidth="1"/>
    <col min="7" max="7" width="38.140625" bestFit="1" customWidth="1"/>
    <col min="8" max="8" width="20.7109375" bestFit="1" customWidth="1"/>
    <col min="9" max="9" width="15.140625" bestFit="1" customWidth="1"/>
    <col min="10" max="10" width="30.140625" bestFit="1" customWidth="1"/>
    <col min="11" max="11" width="11.140625" bestFit="1" customWidth="1"/>
    <col min="12" max="13" width="10.85546875" bestFit="1" customWidth="1"/>
    <col min="16" max="16" width="9.42578125" bestFit="1" customWidth="1"/>
  </cols>
  <sheetData>
    <row r="2" spans="1:13" ht="27.95" customHeight="1" x14ac:dyDescent="0.25">
      <c r="A2" s="55" t="s">
        <v>25</v>
      </c>
      <c r="B2" s="55" t="s">
        <v>26</v>
      </c>
      <c r="C2" s="55" t="s">
        <v>27</v>
      </c>
      <c r="D2" s="55" t="s">
        <v>28</v>
      </c>
      <c r="E2" s="55" t="s">
        <v>29</v>
      </c>
      <c r="F2" s="55" t="s">
        <v>30</v>
      </c>
      <c r="G2" s="55" t="s">
        <v>31</v>
      </c>
      <c r="H2" s="55" t="s">
        <v>32</v>
      </c>
      <c r="I2" s="55" t="s">
        <v>33</v>
      </c>
      <c r="J2" s="55" t="s">
        <v>34</v>
      </c>
      <c r="K2" s="55" t="s">
        <v>35</v>
      </c>
      <c r="L2" s="55" t="s">
        <v>36</v>
      </c>
      <c r="M2" s="55" t="s">
        <v>37</v>
      </c>
    </row>
    <row r="3" spans="1:13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30"/>
      <c r="L3" s="30"/>
      <c r="M3" s="30"/>
    </row>
    <row r="4" spans="1:13" x14ac:dyDescent="0.25">
      <c r="A4" s="31">
        <v>5100816947</v>
      </c>
      <c r="B4" s="31">
        <v>825520</v>
      </c>
      <c r="C4" s="31" t="s">
        <v>38</v>
      </c>
      <c r="D4" s="31">
        <v>200127</v>
      </c>
      <c r="E4" s="31">
        <v>520579</v>
      </c>
      <c r="F4" s="31">
        <v>1000</v>
      </c>
      <c r="G4" s="31" t="s">
        <v>39</v>
      </c>
      <c r="H4" s="31" t="s">
        <v>40</v>
      </c>
      <c r="I4" s="31">
        <v>20240517</v>
      </c>
      <c r="J4" s="31" t="s">
        <v>41</v>
      </c>
      <c r="K4" s="31">
        <v>72.489999999999995</v>
      </c>
      <c r="L4" s="31" t="s">
        <v>42</v>
      </c>
      <c r="M4" s="31" t="s">
        <v>42</v>
      </c>
    </row>
    <row r="5" spans="1:13" x14ac:dyDescent="0.25">
      <c r="A5" s="31">
        <v>5100819795</v>
      </c>
      <c r="B5" s="31">
        <v>825520</v>
      </c>
      <c r="C5" s="31" t="s">
        <v>38</v>
      </c>
      <c r="D5" s="31">
        <v>200127</v>
      </c>
      <c r="E5" s="31">
        <v>520579</v>
      </c>
      <c r="F5" s="31">
        <v>1000</v>
      </c>
      <c r="G5" s="31" t="s">
        <v>43</v>
      </c>
      <c r="H5" s="31" t="s">
        <v>40</v>
      </c>
      <c r="I5" s="31">
        <v>20240611</v>
      </c>
      <c r="J5" s="31" t="s">
        <v>44</v>
      </c>
      <c r="K5" s="31">
        <v>459.75</v>
      </c>
      <c r="L5" s="31" t="s">
        <v>45</v>
      </c>
      <c r="M5" s="31" t="s">
        <v>45</v>
      </c>
    </row>
    <row r="6" spans="1:13" x14ac:dyDescent="0.25">
      <c r="A6" s="31">
        <v>5100819795</v>
      </c>
      <c r="B6" s="31">
        <v>825520</v>
      </c>
      <c r="C6" s="31" t="s">
        <v>38</v>
      </c>
      <c r="D6" s="31">
        <v>200127</v>
      </c>
      <c r="E6" s="31">
        <v>520579</v>
      </c>
      <c r="F6" s="31">
        <v>1000</v>
      </c>
      <c r="G6" s="31" t="s">
        <v>46</v>
      </c>
      <c r="H6" s="31" t="s">
        <v>40</v>
      </c>
      <c r="I6" s="31">
        <v>20240611</v>
      </c>
      <c r="J6" s="31" t="s">
        <v>44</v>
      </c>
      <c r="K6" s="31">
        <v>223.01</v>
      </c>
      <c r="L6" s="31" t="s">
        <v>45</v>
      </c>
      <c r="M6" s="31" t="s">
        <v>45</v>
      </c>
    </row>
    <row r="7" spans="1:13" x14ac:dyDescent="0.25">
      <c r="A7" s="31">
        <v>5100824702</v>
      </c>
      <c r="B7" s="31">
        <v>825520</v>
      </c>
      <c r="C7" s="31" t="s">
        <v>38</v>
      </c>
      <c r="D7" s="31">
        <v>200127</v>
      </c>
      <c r="E7" s="31">
        <v>520579</v>
      </c>
      <c r="F7" s="31">
        <v>1000</v>
      </c>
      <c r="G7" s="31" t="s">
        <v>47</v>
      </c>
      <c r="H7" s="31" t="s">
        <v>40</v>
      </c>
      <c r="I7" s="31">
        <v>20240723</v>
      </c>
      <c r="J7" s="31" t="s">
        <v>48</v>
      </c>
      <c r="K7" s="31">
        <v>244.48</v>
      </c>
      <c r="L7" s="31" t="s">
        <v>49</v>
      </c>
      <c r="M7" s="31" t="s">
        <v>49</v>
      </c>
    </row>
    <row r="8" spans="1:13" x14ac:dyDescent="0.25">
      <c r="A8" s="31">
        <v>5100826775</v>
      </c>
      <c r="B8" s="31">
        <v>825520</v>
      </c>
      <c r="C8" s="31" t="s">
        <v>38</v>
      </c>
      <c r="D8" s="31">
        <v>200127</v>
      </c>
      <c r="E8" s="31">
        <v>520579</v>
      </c>
      <c r="F8" s="31">
        <v>1000</v>
      </c>
      <c r="G8" s="31" t="s">
        <v>50</v>
      </c>
      <c r="H8" s="31" t="s">
        <v>40</v>
      </c>
      <c r="I8" s="31">
        <v>20240810</v>
      </c>
      <c r="J8" s="31" t="s">
        <v>51</v>
      </c>
      <c r="K8" s="32">
        <v>1571.47</v>
      </c>
      <c r="L8" s="31" t="s">
        <v>52</v>
      </c>
      <c r="M8" s="31" t="s">
        <v>53</v>
      </c>
    </row>
    <row r="9" spans="1:13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4">
        <f>SUM(K4:K8)</f>
        <v>2571.1999999999998</v>
      </c>
      <c r="L9" s="33"/>
      <c r="M9" s="33"/>
    </row>
    <row r="10" spans="1:13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x14ac:dyDescent="0.25">
      <c r="A11" s="31">
        <v>5100820481</v>
      </c>
      <c r="B11" s="31">
        <v>825510</v>
      </c>
      <c r="C11" s="31" t="s">
        <v>54</v>
      </c>
      <c r="D11" s="31">
        <v>200127</v>
      </c>
      <c r="E11" s="31">
        <v>520579</v>
      </c>
      <c r="F11" s="31">
        <v>1000</v>
      </c>
      <c r="G11" s="31" t="s">
        <v>55</v>
      </c>
      <c r="H11" s="31" t="s">
        <v>40</v>
      </c>
      <c r="I11" s="31">
        <v>20240618</v>
      </c>
      <c r="J11" s="31" t="s">
        <v>56</v>
      </c>
      <c r="K11" s="31">
        <v>436.19</v>
      </c>
      <c r="L11" s="31" t="s">
        <v>57</v>
      </c>
      <c r="M11" s="31" t="s">
        <v>58</v>
      </c>
    </row>
    <row r="12" spans="1:13" x14ac:dyDescent="0.25">
      <c r="A12" s="31">
        <v>5000652021</v>
      </c>
      <c r="B12" s="31">
        <v>825510</v>
      </c>
      <c r="C12" s="31" t="s">
        <v>54</v>
      </c>
      <c r="D12" s="31">
        <v>200127</v>
      </c>
      <c r="E12" s="31">
        <v>520579</v>
      </c>
      <c r="F12" s="31">
        <v>1000</v>
      </c>
      <c r="G12" s="31" t="s">
        <v>55</v>
      </c>
      <c r="H12" s="31" t="s">
        <v>40</v>
      </c>
      <c r="I12" s="31">
        <v>20240618</v>
      </c>
      <c r="J12" s="31" t="s">
        <v>56</v>
      </c>
      <c r="K12" s="32">
        <v>8252.1200000000008</v>
      </c>
      <c r="L12" s="31" t="s">
        <v>57</v>
      </c>
      <c r="M12" s="31" t="s">
        <v>58</v>
      </c>
    </row>
    <row r="13" spans="1:13" x14ac:dyDescent="0.25">
      <c r="A13" s="31">
        <v>5100821294</v>
      </c>
      <c r="B13" s="31">
        <v>825510</v>
      </c>
      <c r="C13" s="31" t="s">
        <v>54</v>
      </c>
      <c r="D13" s="31">
        <v>200127</v>
      </c>
      <c r="E13" s="31">
        <v>520579</v>
      </c>
      <c r="F13" s="31">
        <v>1000</v>
      </c>
      <c r="G13" s="31" t="s">
        <v>59</v>
      </c>
      <c r="H13" s="31" t="s">
        <v>40</v>
      </c>
      <c r="I13" s="31">
        <v>20240625</v>
      </c>
      <c r="J13" s="31" t="s">
        <v>60</v>
      </c>
      <c r="K13" s="31">
        <v>435.56</v>
      </c>
      <c r="L13" s="31" t="s">
        <v>61</v>
      </c>
      <c r="M13" s="31" t="s">
        <v>62</v>
      </c>
    </row>
    <row r="14" spans="1:13" x14ac:dyDescent="0.25">
      <c r="A14" s="31">
        <v>5100823106</v>
      </c>
      <c r="B14" s="31">
        <v>825510</v>
      </c>
      <c r="C14" s="31" t="s">
        <v>54</v>
      </c>
      <c r="D14" s="31">
        <v>200127</v>
      </c>
      <c r="E14" s="31">
        <v>520579</v>
      </c>
      <c r="F14" s="31">
        <v>1000</v>
      </c>
      <c r="G14" s="31" t="s">
        <v>63</v>
      </c>
      <c r="H14" s="31" t="s">
        <v>40</v>
      </c>
      <c r="I14" s="31">
        <v>20240711</v>
      </c>
      <c r="J14" s="31" t="s">
        <v>64</v>
      </c>
      <c r="K14" s="31">
        <v>802.98</v>
      </c>
      <c r="L14" s="31" t="s">
        <v>65</v>
      </c>
      <c r="M14" s="31" t="s">
        <v>66</v>
      </c>
    </row>
    <row r="15" spans="1:13" x14ac:dyDescent="0.25">
      <c r="A15" s="31">
        <v>5100823106</v>
      </c>
      <c r="B15" s="31">
        <v>825510</v>
      </c>
      <c r="C15" s="31" t="s">
        <v>54</v>
      </c>
      <c r="D15" s="31">
        <v>200127</v>
      </c>
      <c r="E15" s="31">
        <v>520579</v>
      </c>
      <c r="F15" s="31">
        <v>1000</v>
      </c>
      <c r="G15" s="31" t="s">
        <v>63</v>
      </c>
      <c r="H15" s="31" t="s">
        <v>40</v>
      </c>
      <c r="I15" s="31">
        <v>20240711</v>
      </c>
      <c r="J15" s="31" t="s">
        <v>64</v>
      </c>
      <c r="K15" s="31">
        <v>303</v>
      </c>
      <c r="L15" s="31" t="s">
        <v>65</v>
      </c>
      <c r="M15" s="31" t="s">
        <v>66</v>
      </c>
    </row>
    <row r="16" spans="1:13" x14ac:dyDescent="0.25">
      <c r="A16" s="31">
        <v>5100824695</v>
      </c>
      <c r="B16" s="31">
        <v>825510</v>
      </c>
      <c r="C16" s="31" t="s">
        <v>54</v>
      </c>
      <c r="D16" s="31">
        <v>200127</v>
      </c>
      <c r="E16" s="31">
        <v>520579</v>
      </c>
      <c r="F16" s="31">
        <v>1000</v>
      </c>
      <c r="G16" s="31" t="s">
        <v>67</v>
      </c>
      <c r="H16" s="31" t="s">
        <v>40</v>
      </c>
      <c r="I16" s="31">
        <v>20240723</v>
      </c>
      <c r="J16" s="31" t="s">
        <v>41</v>
      </c>
      <c r="K16" s="31">
        <v>117.89</v>
      </c>
      <c r="L16" s="31" t="s">
        <v>49</v>
      </c>
      <c r="M16" s="31" t="s">
        <v>49</v>
      </c>
    </row>
    <row r="17" spans="1:13" x14ac:dyDescent="0.25">
      <c r="A17" s="31">
        <v>5100824693</v>
      </c>
      <c r="B17" s="31">
        <v>825510</v>
      </c>
      <c r="C17" s="31" t="s">
        <v>54</v>
      </c>
      <c r="D17" s="31">
        <v>200127</v>
      </c>
      <c r="E17" s="31">
        <v>520579</v>
      </c>
      <c r="F17" s="31">
        <v>1000</v>
      </c>
      <c r="G17" s="31" t="s">
        <v>68</v>
      </c>
      <c r="H17" s="31" t="s">
        <v>40</v>
      </c>
      <c r="I17" s="31">
        <v>20240723</v>
      </c>
      <c r="J17" s="31" t="s">
        <v>41</v>
      </c>
      <c r="K17" s="31">
        <v>267.83</v>
      </c>
      <c r="L17" s="31" t="s">
        <v>49</v>
      </c>
      <c r="M17" s="31" t="s">
        <v>49</v>
      </c>
    </row>
    <row r="18" spans="1:13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5">
        <f>SUM(K11:K17)</f>
        <v>10615.57</v>
      </c>
      <c r="L18" s="33"/>
      <c r="M18" s="33"/>
    </row>
    <row r="19" spans="1:13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x14ac:dyDescent="0.25">
      <c r="A20" s="31">
        <v>1905436037</v>
      </c>
      <c r="B20" s="31">
        <v>836610</v>
      </c>
      <c r="C20" s="31" t="s">
        <v>69</v>
      </c>
      <c r="D20" s="31">
        <v>200127</v>
      </c>
      <c r="E20" s="31">
        <v>520579</v>
      </c>
      <c r="F20" s="31">
        <v>1000</v>
      </c>
      <c r="G20" s="31" t="s">
        <v>70</v>
      </c>
      <c r="H20" s="31" t="s">
        <v>71</v>
      </c>
      <c r="I20" s="31">
        <v>20240712</v>
      </c>
      <c r="J20" s="31" t="s">
        <v>72</v>
      </c>
      <c r="K20" s="31">
        <v>964.25</v>
      </c>
      <c r="L20" s="31" t="s">
        <v>73</v>
      </c>
      <c r="M20" s="31" t="s">
        <v>74</v>
      </c>
    </row>
    <row r="21" spans="1:13" x14ac:dyDescent="0.25">
      <c r="A21" s="31">
        <v>1905436034</v>
      </c>
      <c r="B21" s="31">
        <v>836610</v>
      </c>
      <c r="C21" s="31" t="s">
        <v>69</v>
      </c>
      <c r="D21" s="31">
        <v>200127</v>
      </c>
      <c r="E21" s="31">
        <v>520579</v>
      </c>
      <c r="F21" s="31">
        <v>1000</v>
      </c>
      <c r="G21" s="31" t="s">
        <v>75</v>
      </c>
      <c r="H21" s="31" t="s">
        <v>71</v>
      </c>
      <c r="I21" s="31">
        <v>20240712</v>
      </c>
      <c r="J21" s="31" t="s">
        <v>72</v>
      </c>
      <c r="K21" s="31">
        <v>815.5</v>
      </c>
      <c r="L21" s="31" t="s">
        <v>73</v>
      </c>
      <c r="M21" s="31" t="s">
        <v>76</v>
      </c>
    </row>
    <row r="22" spans="1:13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5">
        <f>SUM(K20:K21)</f>
        <v>1779.75</v>
      </c>
      <c r="L22" s="33"/>
      <c r="M22" s="33"/>
    </row>
    <row r="23" spans="1:13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3" x14ac:dyDescent="0.25">
      <c r="A25" s="44">
        <v>2350772216</v>
      </c>
      <c r="B25" s="44">
        <v>843010</v>
      </c>
      <c r="C25" s="44" t="s">
        <v>77</v>
      </c>
      <c r="D25" s="44">
        <v>200127</v>
      </c>
      <c r="E25" s="44">
        <v>520579</v>
      </c>
      <c r="F25" s="44">
        <v>1000</v>
      </c>
      <c r="G25" s="44" t="s">
        <v>78</v>
      </c>
      <c r="H25" s="44" t="s">
        <v>79</v>
      </c>
      <c r="I25" s="44">
        <v>20240710</v>
      </c>
      <c r="J25" s="44" t="s">
        <v>80</v>
      </c>
      <c r="K25" s="44">
        <v>999.75</v>
      </c>
      <c r="L25" s="44" t="s">
        <v>66</v>
      </c>
      <c r="M25" s="44" t="s">
        <v>58</v>
      </c>
    </row>
    <row r="26" spans="1:13" x14ac:dyDescent="0.25">
      <c r="A26" s="44">
        <v>2350792716</v>
      </c>
      <c r="B26" s="44">
        <v>843010</v>
      </c>
      <c r="C26" s="44" t="s">
        <v>77</v>
      </c>
      <c r="D26" s="44">
        <v>200127</v>
      </c>
      <c r="E26" s="44">
        <v>520579</v>
      </c>
      <c r="F26" s="44">
        <v>1000</v>
      </c>
      <c r="G26" s="44" t="s">
        <v>78</v>
      </c>
      <c r="H26" s="44" t="s">
        <v>79</v>
      </c>
      <c r="I26" s="44">
        <v>20240710</v>
      </c>
      <c r="J26" s="44" t="s">
        <v>81</v>
      </c>
      <c r="K26" s="44">
        <v>918.75</v>
      </c>
      <c r="L26" s="44" t="s">
        <v>66</v>
      </c>
      <c r="M26" s="44" t="s">
        <v>58</v>
      </c>
    </row>
    <row r="27" spans="1:13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15">
        <f>SUM(K25:K26)</f>
        <v>1918.5</v>
      </c>
      <c r="L27" s="8"/>
      <c r="M27" s="8"/>
    </row>
    <row r="28" spans="1:13" x14ac:dyDescent="0.25">
      <c r="K28" s="17"/>
    </row>
    <row r="29" spans="1:13" x14ac:dyDescent="0.25">
      <c r="A29" s="44">
        <v>2350772216</v>
      </c>
      <c r="B29" s="45" t="s">
        <v>82</v>
      </c>
      <c r="C29" s="36" t="s">
        <v>83</v>
      </c>
      <c r="D29" s="44">
        <v>200127</v>
      </c>
      <c r="E29" s="44">
        <v>520579</v>
      </c>
      <c r="F29" s="44">
        <v>1000</v>
      </c>
      <c r="G29" s="44" t="s">
        <v>78</v>
      </c>
      <c r="H29" s="36" t="s">
        <v>84</v>
      </c>
      <c r="I29" s="44">
        <v>20240710</v>
      </c>
      <c r="J29" s="44" t="s">
        <v>80</v>
      </c>
      <c r="K29" s="44">
        <v>499.88</v>
      </c>
      <c r="L29" s="44" t="s">
        <v>66</v>
      </c>
      <c r="M29" s="44" t="s">
        <v>58</v>
      </c>
    </row>
    <row r="30" spans="1:13" x14ac:dyDescent="0.25">
      <c r="A30" s="44">
        <v>2350792716</v>
      </c>
      <c r="B30" s="45" t="s">
        <v>82</v>
      </c>
      <c r="C30" s="36" t="s">
        <v>83</v>
      </c>
      <c r="D30" s="44">
        <v>200127</v>
      </c>
      <c r="E30" s="44">
        <v>520579</v>
      </c>
      <c r="F30" s="44">
        <v>1000</v>
      </c>
      <c r="G30" s="44" t="s">
        <v>78</v>
      </c>
      <c r="H30" s="37" t="s">
        <v>84</v>
      </c>
      <c r="I30" s="44">
        <v>20240710</v>
      </c>
      <c r="J30" s="44" t="s">
        <v>81</v>
      </c>
      <c r="K30" s="44">
        <v>489.99</v>
      </c>
      <c r="L30" s="44" t="s">
        <v>66</v>
      </c>
      <c r="M30" s="44" t="s">
        <v>58</v>
      </c>
    </row>
    <row r="31" spans="1:13" x14ac:dyDescent="0.25">
      <c r="A31" s="8"/>
      <c r="B31" s="8"/>
      <c r="C31" s="8"/>
      <c r="D31" s="8"/>
      <c r="E31" s="8"/>
      <c r="F31" s="8"/>
      <c r="G31" s="8"/>
      <c r="H31" s="38"/>
      <c r="I31" s="8"/>
      <c r="J31" s="8"/>
      <c r="K31" s="15">
        <f>SUM(K29:K30)</f>
        <v>989.87</v>
      </c>
      <c r="L31" s="8"/>
      <c r="M31" s="8"/>
    </row>
    <row r="33" spans="1:16" x14ac:dyDescent="0.25">
      <c r="A33" s="20" t="s">
        <v>85</v>
      </c>
      <c r="B33" s="23" t="s">
        <v>86</v>
      </c>
      <c r="C33" s="20" t="s">
        <v>87</v>
      </c>
      <c r="D33" s="23">
        <v>200127</v>
      </c>
      <c r="E33" s="23">
        <v>520579</v>
      </c>
      <c r="F33">
        <v>1000</v>
      </c>
      <c r="G33" s="20" t="s">
        <v>88</v>
      </c>
      <c r="H33" s="20" t="s">
        <v>89</v>
      </c>
      <c r="J33" s="20" t="s">
        <v>90</v>
      </c>
      <c r="K33" s="22">
        <v>12319.49</v>
      </c>
      <c r="L33" s="21">
        <v>45203</v>
      </c>
      <c r="M33" s="21">
        <v>45188</v>
      </c>
    </row>
    <row r="34" spans="1:16" x14ac:dyDescent="0.25">
      <c r="A34" s="20" t="s">
        <v>91</v>
      </c>
      <c r="B34" s="23" t="s">
        <v>86</v>
      </c>
      <c r="C34" s="20" t="s">
        <v>87</v>
      </c>
      <c r="D34" s="23">
        <v>200127</v>
      </c>
      <c r="E34" s="23">
        <v>520579</v>
      </c>
      <c r="F34">
        <v>1000</v>
      </c>
      <c r="G34" s="20" t="s">
        <v>92</v>
      </c>
      <c r="H34" s="20" t="s">
        <v>89</v>
      </c>
      <c r="J34" s="20" t="s">
        <v>90</v>
      </c>
      <c r="K34" s="22">
        <v>9015.42</v>
      </c>
      <c r="L34" s="21">
        <v>45059</v>
      </c>
      <c r="M34" s="49" t="s">
        <v>93</v>
      </c>
    </row>
    <row r="35" spans="1:16" x14ac:dyDescent="0.25">
      <c r="A35" s="20" t="s">
        <v>94</v>
      </c>
      <c r="B35" s="23" t="s">
        <v>86</v>
      </c>
      <c r="C35" s="20" t="s">
        <v>87</v>
      </c>
      <c r="D35" s="23">
        <v>200127</v>
      </c>
      <c r="E35" s="23">
        <v>520579</v>
      </c>
      <c r="F35">
        <v>1000</v>
      </c>
      <c r="G35" s="20" t="s">
        <v>95</v>
      </c>
      <c r="H35" s="20" t="s">
        <v>89</v>
      </c>
      <c r="J35" s="20" t="s">
        <v>90</v>
      </c>
      <c r="K35" s="22">
        <v>8658.48</v>
      </c>
      <c r="L35" s="21">
        <v>45236</v>
      </c>
      <c r="M35" s="21">
        <v>45229</v>
      </c>
    </row>
    <row r="36" spans="1:16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19">
        <f>SUM(K33:K35)</f>
        <v>29993.39</v>
      </c>
      <c r="L36" s="8"/>
      <c r="M36" s="8"/>
    </row>
    <row r="38" spans="1:16" x14ac:dyDescent="0.25">
      <c r="A38" s="44">
        <v>6100357041</v>
      </c>
      <c r="B38" s="44">
        <v>801340</v>
      </c>
      <c r="C38" s="44" t="s">
        <v>96</v>
      </c>
      <c r="D38" s="44">
        <v>200127</v>
      </c>
      <c r="E38" s="44">
        <v>520579</v>
      </c>
      <c r="F38" s="44">
        <v>1000</v>
      </c>
      <c r="G38" s="44" t="s">
        <v>97</v>
      </c>
      <c r="H38" s="44" t="s">
        <v>98</v>
      </c>
      <c r="I38" s="44">
        <v>20240927</v>
      </c>
      <c r="J38" s="44"/>
      <c r="K38" s="46">
        <v>4591</v>
      </c>
      <c r="L38" s="47" t="s">
        <v>99</v>
      </c>
      <c r="M38" s="47" t="s">
        <v>100</v>
      </c>
    </row>
    <row r="39" spans="1:16" x14ac:dyDescent="0.25">
      <c r="A39" s="44">
        <v>6100357041</v>
      </c>
      <c r="B39" s="44">
        <v>801920</v>
      </c>
      <c r="C39" s="44" t="s">
        <v>101</v>
      </c>
      <c r="D39" s="44">
        <v>200127</v>
      </c>
      <c r="E39" s="44">
        <v>520579</v>
      </c>
      <c r="F39" s="44">
        <v>1000</v>
      </c>
      <c r="G39" s="44" t="s">
        <v>97</v>
      </c>
      <c r="H39" s="44" t="s">
        <v>102</v>
      </c>
      <c r="I39" s="44">
        <v>20240927</v>
      </c>
      <c r="J39" s="44"/>
      <c r="K39" s="44">
        <v>470.58</v>
      </c>
      <c r="L39" s="47" t="s">
        <v>99</v>
      </c>
      <c r="M39" s="47" t="s">
        <v>100</v>
      </c>
      <c r="P39" s="54"/>
    </row>
    <row r="40" spans="1:16" x14ac:dyDescent="0.25">
      <c r="A40" s="44">
        <v>6100377042</v>
      </c>
      <c r="B40" s="44">
        <v>801340</v>
      </c>
      <c r="C40" s="44" t="s">
        <v>96</v>
      </c>
      <c r="D40" s="44">
        <v>200127</v>
      </c>
      <c r="E40" s="44">
        <v>520579</v>
      </c>
      <c r="F40" s="44">
        <v>1000</v>
      </c>
      <c r="G40" s="44" t="s">
        <v>97</v>
      </c>
      <c r="H40" s="44" t="s">
        <v>98</v>
      </c>
      <c r="I40" s="44">
        <v>20240927</v>
      </c>
      <c r="J40" s="44"/>
      <c r="K40" s="46">
        <v>4591</v>
      </c>
      <c r="L40" s="47" t="s">
        <v>103</v>
      </c>
      <c r="M40" s="47" t="s">
        <v>104</v>
      </c>
    </row>
    <row r="41" spans="1:16" x14ac:dyDescent="0.25">
      <c r="A41" s="44">
        <v>6100377042</v>
      </c>
      <c r="B41" s="44">
        <v>801920</v>
      </c>
      <c r="C41" s="44" t="s">
        <v>101</v>
      </c>
      <c r="D41" s="44">
        <v>200127</v>
      </c>
      <c r="E41" s="44">
        <v>520579</v>
      </c>
      <c r="F41" s="44">
        <v>1000</v>
      </c>
      <c r="G41" s="44" t="s">
        <v>97</v>
      </c>
      <c r="H41" s="44" t="s">
        <v>102</v>
      </c>
      <c r="I41" s="44">
        <v>20240927</v>
      </c>
      <c r="J41" s="44"/>
      <c r="K41" s="44">
        <v>470.58</v>
      </c>
      <c r="L41" s="47" t="s">
        <v>103</v>
      </c>
      <c r="M41" s="47" t="s">
        <v>104</v>
      </c>
    </row>
    <row r="42" spans="1:16" x14ac:dyDescent="0.25">
      <c r="A42" s="44">
        <v>6100857043</v>
      </c>
      <c r="B42" s="44">
        <v>801340</v>
      </c>
      <c r="C42" s="44" t="s">
        <v>96</v>
      </c>
      <c r="D42" s="44">
        <v>200127</v>
      </c>
      <c r="E42" s="44">
        <v>520579</v>
      </c>
      <c r="F42" s="44">
        <v>1000</v>
      </c>
      <c r="G42" s="44" t="s">
        <v>97</v>
      </c>
      <c r="H42" s="44" t="s">
        <v>98</v>
      </c>
      <c r="I42" s="44">
        <v>20240927</v>
      </c>
      <c r="J42" s="44"/>
      <c r="K42" s="46">
        <v>4591</v>
      </c>
      <c r="L42" s="47" t="s">
        <v>105</v>
      </c>
      <c r="M42" s="47" t="s">
        <v>62</v>
      </c>
    </row>
    <row r="43" spans="1:16" x14ac:dyDescent="0.25">
      <c r="A43" s="44">
        <v>6100857043</v>
      </c>
      <c r="B43" s="44">
        <v>801920</v>
      </c>
      <c r="C43" s="44" t="s">
        <v>101</v>
      </c>
      <c r="D43" s="44">
        <v>200127</v>
      </c>
      <c r="E43" s="44">
        <v>520579</v>
      </c>
      <c r="F43" s="44">
        <v>1000</v>
      </c>
      <c r="G43" s="44" t="s">
        <v>97</v>
      </c>
      <c r="H43" s="44" t="s">
        <v>102</v>
      </c>
      <c r="I43" s="44">
        <v>20240927</v>
      </c>
      <c r="J43" s="44"/>
      <c r="K43" s="44">
        <v>470.58</v>
      </c>
      <c r="L43" s="47" t="s">
        <v>105</v>
      </c>
      <c r="M43" s="47" t="s">
        <v>62</v>
      </c>
    </row>
    <row r="44" spans="1:16" x14ac:dyDescent="0.25">
      <c r="A44" s="44">
        <v>6100357044</v>
      </c>
      <c r="B44" s="44">
        <v>801340</v>
      </c>
      <c r="C44" s="44" t="s">
        <v>96</v>
      </c>
      <c r="D44" s="44">
        <v>200127</v>
      </c>
      <c r="E44" s="44">
        <v>520579</v>
      </c>
      <c r="F44" s="44">
        <v>1000</v>
      </c>
      <c r="G44" s="44" t="s">
        <v>97</v>
      </c>
      <c r="H44" s="44" t="s">
        <v>98</v>
      </c>
      <c r="I44" s="44">
        <v>20240927</v>
      </c>
      <c r="J44" s="44"/>
      <c r="K44" s="46">
        <v>4591</v>
      </c>
      <c r="L44" s="47" t="s">
        <v>106</v>
      </c>
      <c r="M44" s="47" t="s">
        <v>107</v>
      </c>
    </row>
    <row r="45" spans="1:16" x14ac:dyDescent="0.25">
      <c r="A45" s="44">
        <v>6100357044</v>
      </c>
      <c r="B45" s="44">
        <v>801920</v>
      </c>
      <c r="C45" s="44" t="s">
        <v>101</v>
      </c>
      <c r="D45" s="44">
        <v>200127</v>
      </c>
      <c r="E45" s="44">
        <v>520579</v>
      </c>
      <c r="F45" s="44">
        <v>1000</v>
      </c>
      <c r="G45" s="44" t="s">
        <v>97</v>
      </c>
      <c r="H45" s="44" t="s">
        <v>102</v>
      </c>
      <c r="I45" s="44">
        <v>20240927</v>
      </c>
      <c r="J45" s="44"/>
      <c r="K45" s="44">
        <v>470.58</v>
      </c>
      <c r="L45" s="47" t="s">
        <v>106</v>
      </c>
      <c r="M45" s="47" t="s">
        <v>107</v>
      </c>
    </row>
    <row r="46" spans="1:16" x14ac:dyDescent="0.25">
      <c r="A46" s="44">
        <v>6100377045</v>
      </c>
      <c r="B46" s="44">
        <v>801340</v>
      </c>
      <c r="C46" s="44" t="s">
        <v>96</v>
      </c>
      <c r="D46" s="44">
        <v>200127</v>
      </c>
      <c r="E46" s="44">
        <v>520579</v>
      </c>
      <c r="F46" s="44">
        <v>1000</v>
      </c>
      <c r="G46" s="44" t="s">
        <v>97</v>
      </c>
      <c r="H46" s="44" t="s">
        <v>98</v>
      </c>
      <c r="I46" s="44">
        <v>20240927</v>
      </c>
      <c r="J46" s="44"/>
      <c r="K46" s="46">
        <v>4591</v>
      </c>
      <c r="L46" s="47" t="s">
        <v>108</v>
      </c>
      <c r="M46" s="47" t="s">
        <v>109</v>
      </c>
    </row>
    <row r="47" spans="1:16" x14ac:dyDescent="0.25">
      <c r="A47" s="44">
        <v>6100377045</v>
      </c>
      <c r="B47" s="44">
        <v>801920</v>
      </c>
      <c r="C47" s="44" t="s">
        <v>101</v>
      </c>
      <c r="D47" s="44">
        <v>200127</v>
      </c>
      <c r="E47" s="44">
        <v>520579</v>
      </c>
      <c r="F47" s="44">
        <v>1000</v>
      </c>
      <c r="G47" s="44" t="s">
        <v>97</v>
      </c>
      <c r="H47" s="44" t="s">
        <v>102</v>
      </c>
      <c r="I47" s="44">
        <v>20240927</v>
      </c>
      <c r="J47" s="44"/>
      <c r="K47" s="44">
        <v>470.58</v>
      </c>
      <c r="L47" s="47" t="s">
        <v>108</v>
      </c>
      <c r="M47" s="47" t="s">
        <v>109</v>
      </c>
    </row>
    <row r="48" spans="1:16" x14ac:dyDescent="0.25">
      <c r="A48" s="44">
        <v>6100857046</v>
      </c>
      <c r="B48" s="44">
        <v>801340</v>
      </c>
      <c r="C48" s="44" t="s">
        <v>96</v>
      </c>
      <c r="D48" s="44">
        <v>200127</v>
      </c>
      <c r="E48" s="44">
        <v>520579</v>
      </c>
      <c r="F48" s="44">
        <v>1000</v>
      </c>
      <c r="G48" s="44" t="s">
        <v>97</v>
      </c>
      <c r="H48" s="44" t="s">
        <v>98</v>
      </c>
      <c r="I48" s="44">
        <v>20240927</v>
      </c>
      <c r="J48" s="44"/>
      <c r="K48" s="46">
        <v>4591</v>
      </c>
      <c r="L48" s="47" t="s">
        <v>110</v>
      </c>
      <c r="M48" s="47" t="s">
        <v>111</v>
      </c>
    </row>
    <row r="49" spans="1:17" x14ac:dyDescent="0.25">
      <c r="A49" s="44">
        <v>6100857046</v>
      </c>
      <c r="B49" s="44">
        <v>801920</v>
      </c>
      <c r="C49" s="44" t="s">
        <v>101</v>
      </c>
      <c r="D49" s="44">
        <v>200127</v>
      </c>
      <c r="E49" s="44">
        <v>520579</v>
      </c>
      <c r="F49" s="44">
        <v>1000</v>
      </c>
      <c r="G49" s="44" t="s">
        <v>97</v>
      </c>
      <c r="H49" s="44" t="s">
        <v>102</v>
      </c>
      <c r="I49" s="44">
        <v>20240927</v>
      </c>
      <c r="J49" s="44"/>
      <c r="K49" s="44">
        <v>470.58</v>
      </c>
      <c r="L49" s="47" t="s">
        <v>110</v>
      </c>
      <c r="M49" s="47" t="s">
        <v>111</v>
      </c>
    </row>
    <row r="50" spans="1:17" x14ac:dyDescent="0.25">
      <c r="A50" s="44">
        <v>6100357047</v>
      </c>
      <c r="B50" s="44">
        <v>801340</v>
      </c>
      <c r="C50" s="44" t="s">
        <v>96</v>
      </c>
      <c r="D50" s="44">
        <v>200127</v>
      </c>
      <c r="E50" s="44">
        <v>520579</v>
      </c>
      <c r="F50" s="44">
        <v>1000</v>
      </c>
      <c r="G50" s="44" t="s">
        <v>97</v>
      </c>
      <c r="H50" s="44" t="s">
        <v>98</v>
      </c>
      <c r="I50" s="44">
        <v>20240927</v>
      </c>
      <c r="J50" s="44"/>
      <c r="K50" s="46">
        <v>4591</v>
      </c>
      <c r="L50" s="47" t="s">
        <v>112</v>
      </c>
      <c r="M50" s="47" t="s">
        <v>113</v>
      </c>
    </row>
    <row r="51" spans="1:17" x14ac:dyDescent="0.25">
      <c r="A51" s="44">
        <v>6100357047</v>
      </c>
      <c r="B51" s="44">
        <v>801920</v>
      </c>
      <c r="C51" s="44" t="s">
        <v>101</v>
      </c>
      <c r="D51" s="44">
        <v>200127</v>
      </c>
      <c r="E51" s="44">
        <v>520579</v>
      </c>
      <c r="F51" s="44">
        <v>1000</v>
      </c>
      <c r="G51" s="44" t="s">
        <v>97</v>
      </c>
      <c r="H51" s="44" t="s">
        <v>102</v>
      </c>
      <c r="I51" s="44">
        <v>20240927</v>
      </c>
      <c r="J51" s="44"/>
      <c r="K51" s="44">
        <v>470.58</v>
      </c>
      <c r="L51" s="47" t="s">
        <v>112</v>
      </c>
      <c r="M51" s="47" t="s">
        <v>113</v>
      </c>
    </row>
    <row r="52" spans="1:17" x14ac:dyDescent="0.25">
      <c r="A52" s="44">
        <v>6100377048</v>
      </c>
      <c r="B52" s="44">
        <v>801340</v>
      </c>
      <c r="C52" s="44" t="s">
        <v>96</v>
      </c>
      <c r="D52" s="44">
        <v>200127</v>
      </c>
      <c r="E52" s="44">
        <v>520579</v>
      </c>
      <c r="F52" s="44">
        <v>1000</v>
      </c>
      <c r="G52" s="44" t="s">
        <v>97</v>
      </c>
      <c r="H52" s="44" t="s">
        <v>98</v>
      </c>
      <c r="I52" s="44">
        <v>20240927</v>
      </c>
      <c r="J52" s="44"/>
      <c r="K52" s="46">
        <v>4591</v>
      </c>
      <c r="L52" s="47" t="s">
        <v>114</v>
      </c>
      <c r="M52" s="47" t="s">
        <v>115</v>
      </c>
    </row>
    <row r="53" spans="1:17" x14ac:dyDescent="0.25">
      <c r="A53" s="44">
        <v>6100377048</v>
      </c>
      <c r="B53" s="44">
        <v>801920</v>
      </c>
      <c r="C53" s="44" t="s">
        <v>101</v>
      </c>
      <c r="D53" s="44">
        <v>200127</v>
      </c>
      <c r="E53" s="44">
        <v>520579</v>
      </c>
      <c r="F53" s="44">
        <v>1000</v>
      </c>
      <c r="G53" s="44" t="s">
        <v>97</v>
      </c>
      <c r="H53" s="44" t="s">
        <v>102</v>
      </c>
      <c r="I53" s="44">
        <v>20240927</v>
      </c>
      <c r="J53" s="44"/>
      <c r="K53" s="44">
        <v>470.58</v>
      </c>
      <c r="L53" s="47" t="s">
        <v>114</v>
      </c>
      <c r="M53" s="47" t="s">
        <v>115</v>
      </c>
      <c r="O53" s="46"/>
    </row>
    <row r="54" spans="1:17" x14ac:dyDescent="0.25">
      <c r="A54" s="44">
        <v>6100857049</v>
      </c>
      <c r="B54" s="44">
        <v>801340</v>
      </c>
      <c r="C54" s="44" t="s">
        <v>96</v>
      </c>
      <c r="D54" s="44">
        <v>200127</v>
      </c>
      <c r="E54" s="44">
        <v>520579</v>
      </c>
      <c r="F54" s="44">
        <v>1000</v>
      </c>
      <c r="G54" s="44" t="s">
        <v>97</v>
      </c>
      <c r="H54" s="44" t="s">
        <v>98</v>
      </c>
      <c r="I54" s="44">
        <v>20240927</v>
      </c>
      <c r="J54" s="44"/>
      <c r="K54" s="46">
        <v>4591</v>
      </c>
      <c r="L54" s="47" t="s">
        <v>116</v>
      </c>
      <c r="M54" s="47" t="s">
        <v>117</v>
      </c>
      <c r="O54" s="44"/>
    </row>
    <row r="55" spans="1:17" x14ac:dyDescent="0.25">
      <c r="A55" s="44">
        <v>6100857049</v>
      </c>
      <c r="B55" s="44">
        <v>801920</v>
      </c>
      <c r="C55" s="44" t="s">
        <v>101</v>
      </c>
      <c r="D55" s="44">
        <v>200127</v>
      </c>
      <c r="E55" s="44">
        <v>520579</v>
      </c>
      <c r="F55" s="44">
        <v>1000</v>
      </c>
      <c r="G55" s="44" t="s">
        <v>97</v>
      </c>
      <c r="H55" s="44" t="s">
        <v>102</v>
      </c>
      <c r="I55" s="44">
        <v>20240927</v>
      </c>
      <c r="J55" s="44"/>
      <c r="K55" s="44">
        <v>470.58</v>
      </c>
      <c r="L55" s="47" t="s">
        <v>116</v>
      </c>
      <c r="M55" s="47" t="s">
        <v>117</v>
      </c>
    </row>
    <row r="56" spans="1:17" x14ac:dyDescent="0.25">
      <c r="A56" s="44">
        <v>6100357050</v>
      </c>
      <c r="B56" s="44">
        <v>801340</v>
      </c>
      <c r="C56" s="44" t="s">
        <v>96</v>
      </c>
      <c r="D56" s="44">
        <v>200127</v>
      </c>
      <c r="E56" s="44">
        <v>520579</v>
      </c>
      <c r="F56" s="44">
        <v>1000</v>
      </c>
      <c r="G56" s="44" t="s">
        <v>97</v>
      </c>
      <c r="H56" s="44" t="s">
        <v>98</v>
      </c>
      <c r="I56" s="44">
        <v>20240927</v>
      </c>
      <c r="J56" s="44"/>
      <c r="K56" s="46">
        <v>4591</v>
      </c>
      <c r="L56" s="47" t="s">
        <v>118</v>
      </c>
      <c r="M56" s="47" t="s">
        <v>119</v>
      </c>
    </row>
    <row r="57" spans="1:17" x14ac:dyDescent="0.25">
      <c r="A57" s="44">
        <v>6100357050</v>
      </c>
      <c r="B57" s="44">
        <v>801920</v>
      </c>
      <c r="C57" s="44" t="s">
        <v>101</v>
      </c>
      <c r="D57" s="44">
        <v>200127</v>
      </c>
      <c r="E57" s="44">
        <v>520579</v>
      </c>
      <c r="F57" s="44">
        <v>1000</v>
      </c>
      <c r="G57" s="44" t="s">
        <v>97</v>
      </c>
      <c r="H57" s="44" t="s">
        <v>102</v>
      </c>
      <c r="I57" s="44">
        <v>20240927</v>
      </c>
      <c r="J57" s="44"/>
      <c r="K57" s="44">
        <v>470.58</v>
      </c>
      <c r="L57" s="47" t="s">
        <v>118</v>
      </c>
      <c r="M57" s="47" t="s">
        <v>119</v>
      </c>
      <c r="Q57" s="46"/>
    </row>
    <row r="58" spans="1:17" x14ac:dyDescent="0.25">
      <c r="A58" s="44">
        <v>6100377051</v>
      </c>
      <c r="B58" s="44">
        <v>801340</v>
      </c>
      <c r="C58" s="44" t="s">
        <v>96</v>
      </c>
      <c r="D58" s="44">
        <v>200127</v>
      </c>
      <c r="E58" s="44">
        <v>520579</v>
      </c>
      <c r="F58" s="44">
        <v>1000</v>
      </c>
      <c r="G58" s="44" t="s">
        <v>97</v>
      </c>
      <c r="H58" s="44" t="s">
        <v>98</v>
      </c>
      <c r="I58" s="44">
        <v>20240927</v>
      </c>
      <c r="J58" s="44"/>
      <c r="K58" s="46">
        <v>4591</v>
      </c>
      <c r="L58" s="47" t="s">
        <v>120</v>
      </c>
      <c r="M58" s="47" t="s">
        <v>121</v>
      </c>
      <c r="Q58" s="44"/>
    </row>
    <row r="59" spans="1:17" x14ac:dyDescent="0.25">
      <c r="A59" s="44">
        <v>6100377051</v>
      </c>
      <c r="B59" s="44">
        <v>801920</v>
      </c>
      <c r="C59" s="44" t="s">
        <v>101</v>
      </c>
      <c r="D59" s="44">
        <v>200127</v>
      </c>
      <c r="E59" s="44">
        <v>520579</v>
      </c>
      <c r="F59" s="44">
        <v>1000</v>
      </c>
      <c r="G59" s="44" t="s">
        <v>97</v>
      </c>
      <c r="H59" s="44" t="s">
        <v>102</v>
      </c>
      <c r="I59" s="44">
        <v>20240927</v>
      </c>
      <c r="J59" s="44"/>
      <c r="K59" s="44">
        <v>470.58</v>
      </c>
      <c r="L59" s="47" t="s">
        <v>120</v>
      </c>
      <c r="M59" s="47" t="s">
        <v>121</v>
      </c>
    </row>
    <row r="60" spans="1:17" x14ac:dyDescent="0.25">
      <c r="A60" s="44">
        <v>6100857052</v>
      </c>
      <c r="B60" s="44">
        <v>801340</v>
      </c>
      <c r="C60" s="44" t="s">
        <v>96</v>
      </c>
      <c r="D60" s="44">
        <v>200127</v>
      </c>
      <c r="E60" s="44">
        <v>520579</v>
      </c>
      <c r="F60" s="44">
        <v>1000</v>
      </c>
      <c r="G60" s="44" t="s">
        <v>97</v>
      </c>
      <c r="H60" s="44" t="s">
        <v>98</v>
      </c>
      <c r="I60" s="44">
        <v>20240927</v>
      </c>
      <c r="J60" s="44"/>
      <c r="K60" s="46">
        <v>4591</v>
      </c>
      <c r="L60" s="47" t="s">
        <v>122</v>
      </c>
      <c r="M60" s="47" t="s">
        <v>123</v>
      </c>
    </row>
    <row r="61" spans="1:17" x14ac:dyDescent="0.25">
      <c r="A61" s="44">
        <v>6100857052</v>
      </c>
      <c r="B61" s="44">
        <v>801920</v>
      </c>
      <c r="C61" s="44" t="s">
        <v>101</v>
      </c>
      <c r="D61" s="44">
        <v>200127</v>
      </c>
      <c r="E61" s="44">
        <v>520579</v>
      </c>
      <c r="F61" s="44">
        <v>1000</v>
      </c>
      <c r="G61" s="44" t="s">
        <v>97</v>
      </c>
      <c r="H61" s="44" t="s">
        <v>102</v>
      </c>
      <c r="I61" s="44">
        <v>20240927</v>
      </c>
      <c r="J61" s="44"/>
      <c r="K61" s="44">
        <v>470.58</v>
      </c>
      <c r="L61" s="47" t="s">
        <v>122</v>
      </c>
      <c r="M61" s="47" t="s">
        <v>123</v>
      </c>
    </row>
    <row r="62" spans="1:17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19">
        <f>SUM(K38:K61)</f>
        <v>60738.960000000014</v>
      </c>
      <c r="L62" s="8"/>
      <c r="M62" s="8"/>
    </row>
    <row r="64" spans="1:17" x14ac:dyDescent="0.25">
      <c r="A64" s="44">
        <v>6100357040</v>
      </c>
      <c r="B64" s="44">
        <v>801030</v>
      </c>
      <c r="C64" s="44" t="s">
        <v>124</v>
      </c>
      <c r="D64" s="44">
        <v>200127</v>
      </c>
      <c r="E64" s="44">
        <v>520579</v>
      </c>
      <c r="F64" s="44">
        <v>1000</v>
      </c>
      <c r="G64" s="44" t="s">
        <v>97</v>
      </c>
      <c r="H64" s="44" t="s">
        <v>125</v>
      </c>
      <c r="I64" s="44">
        <v>20240927</v>
      </c>
      <c r="J64" s="44"/>
      <c r="K64" s="46">
        <v>2780.79</v>
      </c>
      <c r="L64" s="47" t="s">
        <v>99</v>
      </c>
      <c r="M64" s="47" t="s">
        <v>100</v>
      </c>
    </row>
    <row r="65" spans="1:13" x14ac:dyDescent="0.25">
      <c r="A65" s="44">
        <v>6100357040</v>
      </c>
      <c r="B65" s="44">
        <v>801910</v>
      </c>
      <c r="C65" s="44" t="s">
        <v>126</v>
      </c>
      <c r="D65" s="44">
        <v>200127</v>
      </c>
      <c r="E65" s="44">
        <v>520579</v>
      </c>
      <c r="F65" s="44">
        <v>1000</v>
      </c>
      <c r="G65" s="44" t="s">
        <v>97</v>
      </c>
      <c r="H65" s="44" t="s">
        <v>127</v>
      </c>
      <c r="I65" s="44">
        <v>20240927</v>
      </c>
      <c r="J65" s="44"/>
      <c r="K65" s="44">
        <v>681.3</v>
      </c>
      <c r="L65" s="47" t="s">
        <v>99</v>
      </c>
      <c r="M65" s="47" t="s">
        <v>100</v>
      </c>
    </row>
    <row r="66" spans="1:13" x14ac:dyDescent="0.25">
      <c r="A66" s="44">
        <v>6100357041</v>
      </c>
      <c r="B66" s="44">
        <v>801030</v>
      </c>
      <c r="C66" s="44" t="s">
        <v>124</v>
      </c>
      <c r="D66" s="44">
        <v>200127</v>
      </c>
      <c r="E66" s="44">
        <v>520579</v>
      </c>
      <c r="F66" s="44">
        <v>1000</v>
      </c>
      <c r="G66" s="44" t="s">
        <v>97</v>
      </c>
      <c r="H66" s="44" t="s">
        <v>125</v>
      </c>
      <c r="I66" s="44">
        <v>20240927</v>
      </c>
      <c r="J66" s="44"/>
      <c r="K66" s="46">
        <v>2780.79</v>
      </c>
      <c r="L66" s="47" t="s">
        <v>103</v>
      </c>
      <c r="M66" s="47" t="s">
        <v>104</v>
      </c>
    </row>
    <row r="67" spans="1:13" x14ac:dyDescent="0.25">
      <c r="A67" s="44">
        <v>6100357041</v>
      </c>
      <c r="B67" s="44">
        <v>801910</v>
      </c>
      <c r="C67" s="44" t="s">
        <v>126</v>
      </c>
      <c r="D67" s="44">
        <v>200127</v>
      </c>
      <c r="E67" s="44">
        <v>520579</v>
      </c>
      <c r="F67" s="44">
        <v>1000</v>
      </c>
      <c r="G67" s="44" t="s">
        <v>97</v>
      </c>
      <c r="H67" s="44" t="s">
        <v>127</v>
      </c>
      <c r="I67" s="44">
        <v>20240927</v>
      </c>
      <c r="J67" s="44"/>
      <c r="K67" s="44">
        <v>681.3</v>
      </c>
      <c r="L67" s="47" t="s">
        <v>103</v>
      </c>
      <c r="M67" s="47" t="s">
        <v>104</v>
      </c>
    </row>
    <row r="68" spans="1:13" x14ac:dyDescent="0.25">
      <c r="A68" s="44">
        <v>6100357042</v>
      </c>
      <c r="B68" s="44">
        <v>801030</v>
      </c>
      <c r="C68" s="44" t="s">
        <v>124</v>
      </c>
      <c r="D68" s="44">
        <v>200127</v>
      </c>
      <c r="E68" s="44">
        <v>520579</v>
      </c>
      <c r="F68" s="44">
        <v>1000</v>
      </c>
      <c r="G68" s="44" t="s">
        <v>97</v>
      </c>
      <c r="H68" s="44" t="s">
        <v>125</v>
      </c>
      <c r="I68" s="44">
        <v>20240927</v>
      </c>
      <c r="J68" s="44"/>
      <c r="K68" s="46">
        <v>2780.79</v>
      </c>
      <c r="L68" s="47" t="s">
        <v>105</v>
      </c>
      <c r="M68" s="47" t="s">
        <v>62</v>
      </c>
    </row>
    <row r="69" spans="1:13" x14ac:dyDescent="0.25">
      <c r="A69" s="44">
        <v>6100357042</v>
      </c>
      <c r="B69" s="44">
        <v>801910</v>
      </c>
      <c r="C69" s="44" t="s">
        <v>126</v>
      </c>
      <c r="D69" s="44">
        <v>200127</v>
      </c>
      <c r="E69" s="44">
        <v>520579</v>
      </c>
      <c r="F69" s="44">
        <v>1000</v>
      </c>
      <c r="G69" s="44" t="s">
        <v>97</v>
      </c>
      <c r="H69" s="44" t="s">
        <v>127</v>
      </c>
      <c r="I69" s="44">
        <v>20240927</v>
      </c>
      <c r="J69" s="44"/>
      <c r="K69" s="44">
        <v>681.3</v>
      </c>
      <c r="L69" s="47" t="s">
        <v>105</v>
      </c>
      <c r="M69" s="47" t="s">
        <v>62</v>
      </c>
    </row>
    <row r="70" spans="1:13" x14ac:dyDescent="0.25">
      <c r="A70" s="44">
        <v>6100357043</v>
      </c>
      <c r="B70" s="44">
        <v>801030</v>
      </c>
      <c r="C70" s="44" t="s">
        <v>124</v>
      </c>
      <c r="D70" s="44">
        <v>200127</v>
      </c>
      <c r="E70" s="44">
        <v>520579</v>
      </c>
      <c r="F70" s="44">
        <v>1000</v>
      </c>
      <c r="G70" s="44" t="s">
        <v>97</v>
      </c>
      <c r="H70" s="44" t="s">
        <v>125</v>
      </c>
      <c r="I70" s="44">
        <v>20240927</v>
      </c>
      <c r="J70" s="44"/>
      <c r="K70" s="46">
        <v>2780.79</v>
      </c>
      <c r="L70" s="47" t="s">
        <v>106</v>
      </c>
      <c r="M70" s="47" t="s">
        <v>107</v>
      </c>
    </row>
    <row r="71" spans="1:13" x14ac:dyDescent="0.25">
      <c r="A71" s="44">
        <v>6100357043</v>
      </c>
      <c r="B71" s="44">
        <v>801910</v>
      </c>
      <c r="C71" s="44" t="s">
        <v>126</v>
      </c>
      <c r="D71" s="44">
        <v>200127</v>
      </c>
      <c r="E71" s="44">
        <v>520579</v>
      </c>
      <c r="F71" s="44">
        <v>1000</v>
      </c>
      <c r="G71" s="44" t="s">
        <v>97</v>
      </c>
      <c r="H71" s="44" t="s">
        <v>127</v>
      </c>
      <c r="I71" s="44">
        <v>20240927</v>
      </c>
      <c r="J71" s="44"/>
      <c r="K71" s="44">
        <v>681.3</v>
      </c>
      <c r="L71" s="47" t="s">
        <v>106</v>
      </c>
      <c r="M71" s="47" t="s">
        <v>107</v>
      </c>
    </row>
    <row r="72" spans="1:13" x14ac:dyDescent="0.25">
      <c r="A72" s="44">
        <v>6100357044</v>
      </c>
      <c r="B72" s="44">
        <v>801030</v>
      </c>
      <c r="C72" s="44" t="s">
        <v>124</v>
      </c>
      <c r="D72" s="44">
        <v>200127</v>
      </c>
      <c r="E72" s="44">
        <v>520579</v>
      </c>
      <c r="F72" s="44">
        <v>1000</v>
      </c>
      <c r="G72" s="44" t="s">
        <v>97</v>
      </c>
      <c r="H72" s="44" t="s">
        <v>125</v>
      </c>
      <c r="I72" s="44">
        <v>20240927</v>
      </c>
      <c r="J72" s="44"/>
      <c r="K72" s="46">
        <v>2780.79</v>
      </c>
      <c r="L72" s="47" t="s">
        <v>108</v>
      </c>
      <c r="M72" s="47" t="s">
        <v>109</v>
      </c>
    </row>
    <row r="73" spans="1:13" x14ac:dyDescent="0.25">
      <c r="A73" s="44">
        <v>6100357044</v>
      </c>
      <c r="B73" s="44">
        <v>801910</v>
      </c>
      <c r="C73" s="44" t="s">
        <v>126</v>
      </c>
      <c r="D73" s="44">
        <v>200127</v>
      </c>
      <c r="E73" s="44">
        <v>520579</v>
      </c>
      <c r="F73" s="44">
        <v>1000</v>
      </c>
      <c r="G73" s="44" t="s">
        <v>97</v>
      </c>
      <c r="H73" s="44" t="s">
        <v>127</v>
      </c>
      <c r="I73" s="44">
        <v>20240927</v>
      </c>
      <c r="J73" s="44"/>
      <c r="K73" s="44">
        <v>681.3</v>
      </c>
      <c r="L73" s="47" t="s">
        <v>108</v>
      </c>
      <c r="M73" s="47" t="s">
        <v>109</v>
      </c>
    </row>
    <row r="74" spans="1:13" x14ac:dyDescent="0.25">
      <c r="A74" s="44">
        <v>6100357045</v>
      </c>
      <c r="B74" s="44">
        <v>801030</v>
      </c>
      <c r="C74" s="44" t="s">
        <v>124</v>
      </c>
      <c r="D74" s="44">
        <v>200127</v>
      </c>
      <c r="E74" s="44">
        <v>520579</v>
      </c>
      <c r="F74" s="44">
        <v>1000</v>
      </c>
      <c r="G74" s="44" t="s">
        <v>97</v>
      </c>
      <c r="H74" s="44" t="s">
        <v>125</v>
      </c>
      <c r="I74" s="44">
        <v>20240927</v>
      </c>
      <c r="J74" s="44"/>
      <c r="K74" s="46">
        <v>2780.79</v>
      </c>
      <c r="L74" s="47" t="s">
        <v>110</v>
      </c>
      <c r="M74" s="47" t="s">
        <v>111</v>
      </c>
    </row>
    <row r="75" spans="1:13" x14ac:dyDescent="0.25">
      <c r="A75" s="44">
        <v>6100357045</v>
      </c>
      <c r="B75" s="44">
        <v>801910</v>
      </c>
      <c r="C75" s="44" t="s">
        <v>126</v>
      </c>
      <c r="D75" s="44">
        <v>200127</v>
      </c>
      <c r="E75" s="44">
        <v>520579</v>
      </c>
      <c r="F75" s="44">
        <v>1000</v>
      </c>
      <c r="G75" s="44" t="s">
        <v>97</v>
      </c>
      <c r="H75" s="44" t="s">
        <v>127</v>
      </c>
      <c r="I75" s="44">
        <v>20240927</v>
      </c>
      <c r="J75" s="44"/>
      <c r="K75" s="44">
        <v>681.3</v>
      </c>
      <c r="L75" s="47" t="s">
        <v>110</v>
      </c>
      <c r="M75" s="47" t="s">
        <v>111</v>
      </c>
    </row>
    <row r="76" spans="1:13" x14ac:dyDescent="0.25">
      <c r="A76" s="44">
        <v>6100357046</v>
      </c>
      <c r="B76" s="44">
        <v>801030</v>
      </c>
      <c r="C76" s="44" t="s">
        <v>124</v>
      </c>
      <c r="D76" s="44">
        <v>200127</v>
      </c>
      <c r="E76" s="44">
        <v>520579</v>
      </c>
      <c r="F76" s="44">
        <v>1000</v>
      </c>
      <c r="G76" s="44" t="s">
        <v>97</v>
      </c>
      <c r="H76" s="44" t="s">
        <v>125</v>
      </c>
      <c r="I76" s="44">
        <v>20240927</v>
      </c>
      <c r="J76" s="44"/>
      <c r="K76" s="46">
        <v>2780.79</v>
      </c>
      <c r="L76" s="47" t="s">
        <v>112</v>
      </c>
      <c r="M76" s="47" t="s">
        <v>113</v>
      </c>
    </row>
    <row r="77" spans="1:13" x14ac:dyDescent="0.25">
      <c r="A77" s="44">
        <v>6100357046</v>
      </c>
      <c r="B77" s="44">
        <v>801910</v>
      </c>
      <c r="C77" s="44" t="s">
        <v>126</v>
      </c>
      <c r="D77" s="44">
        <v>200127</v>
      </c>
      <c r="E77" s="44">
        <v>520579</v>
      </c>
      <c r="F77" s="44">
        <v>1000</v>
      </c>
      <c r="G77" s="44" t="s">
        <v>97</v>
      </c>
      <c r="H77" s="44" t="s">
        <v>127</v>
      </c>
      <c r="I77" s="44">
        <v>20240927</v>
      </c>
      <c r="J77" s="44"/>
      <c r="K77" s="44">
        <v>681.3</v>
      </c>
      <c r="L77" s="47" t="s">
        <v>112</v>
      </c>
      <c r="M77" s="47" t="s">
        <v>113</v>
      </c>
    </row>
    <row r="78" spans="1:13" x14ac:dyDescent="0.25">
      <c r="A78" s="44">
        <v>6100357080</v>
      </c>
      <c r="B78" s="44">
        <v>801030</v>
      </c>
      <c r="C78" s="44" t="s">
        <v>124</v>
      </c>
      <c r="D78" s="44">
        <v>200127</v>
      </c>
      <c r="E78" s="44">
        <v>520579</v>
      </c>
      <c r="F78" s="44">
        <v>1000</v>
      </c>
      <c r="G78" s="44" t="s">
        <v>97</v>
      </c>
      <c r="H78" s="44" t="s">
        <v>125</v>
      </c>
      <c r="I78" s="44">
        <v>20240927</v>
      </c>
      <c r="J78" s="44"/>
      <c r="K78" s="46">
        <v>2780.79</v>
      </c>
      <c r="L78" s="47" t="s">
        <v>114</v>
      </c>
      <c r="M78" s="47" t="s">
        <v>115</v>
      </c>
    </row>
    <row r="79" spans="1:13" x14ac:dyDescent="0.25">
      <c r="A79" s="44">
        <v>6100357080</v>
      </c>
      <c r="B79" s="44">
        <v>801910</v>
      </c>
      <c r="C79" s="44" t="s">
        <v>126</v>
      </c>
      <c r="D79" s="44">
        <v>200127</v>
      </c>
      <c r="E79" s="44">
        <v>520579</v>
      </c>
      <c r="F79" s="44">
        <v>1000</v>
      </c>
      <c r="G79" s="44" t="s">
        <v>97</v>
      </c>
      <c r="H79" s="44" t="s">
        <v>127</v>
      </c>
      <c r="I79" s="44">
        <v>20240927</v>
      </c>
      <c r="J79" s="44"/>
      <c r="K79" s="44">
        <v>681.3</v>
      </c>
      <c r="L79" s="47" t="s">
        <v>114</v>
      </c>
      <c r="M79" s="47" t="s">
        <v>115</v>
      </c>
    </row>
    <row r="80" spans="1:13" x14ac:dyDescent="0.25">
      <c r="A80" s="44">
        <v>6100357055</v>
      </c>
      <c r="B80" s="44">
        <v>801030</v>
      </c>
      <c r="C80" s="44" t="s">
        <v>124</v>
      </c>
      <c r="D80" s="44">
        <v>200127</v>
      </c>
      <c r="E80" s="44">
        <v>520579</v>
      </c>
      <c r="F80" s="44">
        <v>1000</v>
      </c>
      <c r="G80" s="44" t="s">
        <v>97</v>
      </c>
      <c r="H80" s="44" t="s">
        <v>125</v>
      </c>
      <c r="I80" s="44">
        <v>20240927</v>
      </c>
      <c r="J80" s="44"/>
      <c r="K80" s="46">
        <v>2780.79</v>
      </c>
      <c r="L80" s="47" t="s">
        <v>116</v>
      </c>
      <c r="M80" s="47" t="s">
        <v>117</v>
      </c>
    </row>
    <row r="81" spans="1:15" x14ac:dyDescent="0.25">
      <c r="A81" s="44">
        <v>6100357055</v>
      </c>
      <c r="B81" s="44">
        <v>801910</v>
      </c>
      <c r="C81" s="44" t="s">
        <v>126</v>
      </c>
      <c r="D81" s="44">
        <v>200127</v>
      </c>
      <c r="E81" s="44">
        <v>520579</v>
      </c>
      <c r="F81" s="44">
        <v>1000</v>
      </c>
      <c r="G81" s="44" t="s">
        <v>97</v>
      </c>
      <c r="H81" s="44" t="s">
        <v>127</v>
      </c>
      <c r="I81" s="44">
        <v>20240927</v>
      </c>
      <c r="J81" s="44"/>
      <c r="K81" s="44">
        <v>681.3</v>
      </c>
      <c r="L81" s="47" t="s">
        <v>116</v>
      </c>
      <c r="M81" s="47" t="s">
        <v>117</v>
      </c>
    </row>
    <row r="82" spans="1:15" x14ac:dyDescent="0.25">
      <c r="A82" s="44">
        <v>6100357056</v>
      </c>
      <c r="B82" s="44">
        <v>801030</v>
      </c>
      <c r="C82" s="44" t="s">
        <v>124</v>
      </c>
      <c r="D82" s="44">
        <v>200127</v>
      </c>
      <c r="E82" s="44">
        <v>520579</v>
      </c>
      <c r="F82" s="44">
        <v>1000</v>
      </c>
      <c r="G82" s="44" t="s">
        <v>97</v>
      </c>
      <c r="H82" s="44" t="s">
        <v>125</v>
      </c>
      <c r="I82" s="44">
        <v>20240927</v>
      </c>
      <c r="J82" s="44"/>
      <c r="K82" s="46">
        <v>2780.79</v>
      </c>
      <c r="L82" s="47" t="s">
        <v>118</v>
      </c>
      <c r="M82" s="47" t="s">
        <v>119</v>
      </c>
    </row>
    <row r="83" spans="1:15" x14ac:dyDescent="0.25">
      <c r="A83" s="44">
        <v>6100357056</v>
      </c>
      <c r="B83" s="44">
        <v>801910</v>
      </c>
      <c r="C83" s="44" t="s">
        <v>126</v>
      </c>
      <c r="D83" s="44">
        <v>200127</v>
      </c>
      <c r="E83" s="44">
        <v>520579</v>
      </c>
      <c r="F83" s="44">
        <v>1000</v>
      </c>
      <c r="G83" s="44" t="s">
        <v>97</v>
      </c>
      <c r="H83" s="44" t="s">
        <v>127</v>
      </c>
      <c r="I83" s="44">
        <v>20240927</v>
      </c>
      <c r="J83" s="44"/>
      <c r="K83" s="44">
        <v>681.3</v>
      </c>
      <c r="L83" s="47" t="s">
        <v>118</v>
      </c>
      <c r="M83" s="47" t="s">
        <v>119</v>
      </c>
    </row>
    <row r="84" spans="1:15" x14ac:dyDescent="0.25">
      <c r="A84" s="44">
        <v>6100357057</v>
      </c>
      <c r="B84" s="44">
        <v>801030</v>
      </c>
      <c r="C84" s="44" t="s">
        <v>124</v>
      </c>
      <c r="D84" s="44">
        <v>200127</v>
      </c>
      <c r="E84" s="44">
        <v>520579</v>
      </c>
      <c r="F84" s="44">
        <v>1000</v>
      </c>
      <c r="G84" s="44" t="s">
        <v>97</v>
      </c>
      <c r="H84" s="44" t="s">
        <v>125</v>
      </c>
      <c r="I84" s="44">
        <v>20240927</v>
      </c>
      <c r="J84" s="44"/>
      <c r="K84" s="46">
        <v>2780.79</v>
      </c>
      <c r="L84" s="47" t="s">
        <v>120</v>
      </c>
      <c r="M84" s="47" t="s">
        <v>121</v>
      </c>
    </row>
    <row r="85" spans="1:15" x14ac:dyDescent="0.25">
      <c r="A85" s="44">
        <v>6100357057</v>
      </c>
      <c r="B85" s="44">
        <v>801910</v>
      </c>
      <c r="C85" s="44" t="s">
        <v>126</v>
      </c>
      <c r="D85" s="44">
        <v>200127</v>
      </c>
      <c r="E85" s="44">
        <v>520579</v>
      </c>
      <c r="F85" s="44">
        <v>1000</v>
      </c>
      <c r="G85" s="44" t="s">
        <v>97</v>
      </c>
      <c r="H85" s="44" t="s">
        <v>127</v>
      </c>
      <c r="I85" s="44">
        <v>20240927</v>
      </c>
      <c r="J85" s="44"/>
      <c r="K85" s="44">
        <v>681.3</v>
      </c>
      <c r="L85" s="47" t="s">
        <v>120</v>
      </c>
      <c r="M85" s="47" t="s">
        <v>121</v>
      </c>
    </row>
    <row r="86" spans="1:15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19">
        <f>SUM(K64:K85)</f>
        <v>38082.990000000005</v>
      </c>
      <c r="L86" s="48"/>
      <c r="M86" s="48"/>
    </row>
    <row r="87" spans="1:15" x14ac:dyDescent="0.25">
      <c r="K87" s="27"/>
      <c r="L87" s="47"/>
      <c r="M87" s="47"/>
    </row>
    <row r="88" spans="1:15" s="39" customFormat="1" outlineLevel="2" x14ac:dyDescent="0.25">
      <c r="A88" s="39">
        <v>2800190493</v>
      </c>
      <c r="B88" s="40" t="s">
        <v>128</v>
      </c>
      <c r="C88" s="39" t="s">
        <v>129</v>
      </c>
      <c r="D88" s="39">
        <v>200127</v>
      </c>
      <c r="E88" s="39">
        <v>520579</v>
      </c>
      <c r="F88" s="39">
        <v>1000</v>
      </c>
      <c r="G88" s="39" t="s">
        <v>130</v>
      </c>
      <c r="H88" s="39" t="s">
        <v>131</v>
      </c>
      <c r="I88" s="39" t="s">
        <v>132</v>
      </c>
      <c r="K88" s="41">
        <v>20162.599999999999</v>
      </c>
      <c r="L88" s="39" t="s">
        <v>133</v>
      </c>
      <c r="M88" s="39" t="s">
        <v>133</v>
      </c>
      <c r="N88" s="39" t="s">
        <v>134</v>
      </c>
      <c r="O88" s="39" t="s">
        <v>134</v>
      </c>
    </row>
    <row r="89" spans="1:15" s="39" customFormat="1" outlineLevel="2" x14ac:dyDescent="0.25">
      <c r="A89" s="39" t="s">
        <v>135</v>
      </c>
      <c r="B89" s="40" t="s">
        <v>136</v>
      </c>
      <c r="C89" s="39" t="s">
        <v>137</v>
      </c>
      <c r="D89" s="39">
        <v>200127</v>
      </c>
      <c r="E89" s="39">
        <v>520579</v>
      </c>
      <c r="F89" s="39">
        <v>1000</v>
      </c>
      <c r="G89" s="39" t="s">
        <v>130</v>
      </c>
      <c r="H89" s="39" t="s">
        <v>138</v>
      </c>
      <c r="I89" s="39" t="s">
        <v>139</v>
      </c>
      <c r="K89" s="41">
        <v>4939.84</v>
      </c>
      <c r="L89" s="39" t="s">
        <v>133</v>
      </c>
      <c r="M89" s="39" t="s">
        <v>133</v>
      </c>
      <c r="N89" s="39" t="s">
        <v>134</v>
      </c>
      <c r="O89" s="39" t="s">
        <v>134</v>
      </c>
    </row>
    <row r="90" spans="1:15" s="39" customFormat="1" outlineLevel="2" x14ac:dyDescent="0.25">
      <c r="A90" s="42"/>
      <c r="B90" s="43"/>
      <c r="C90" s="42"/>
      <c r="D90" s="42"/>
      <c r="E90" s="42"/>
      <c r="F90" s="42"/>
      <c r="G90" s="42"/>
      <c r="H90" s="42"/>
      <c r="I90" s="42"/>
      <c r="J90" s="42"/>
      <c r="K90" s="28">
        <f>SUM(K88:K89)</f>
        <v>25102.44</v>
      </c>
      <c r="L90" s="42"/>
      <c r="M90" s="42"/>
    </row>
    <row r="91" spans="1:15" x14ac:dyDescent="0.25">
      <c r="L91" s="47"/>
      <c r="M91" s="47"/>
    </row>
    <row r="92" spans="1:15" s="39" customFormat="1" outlineLevel="1" x14ac:dyDescent="0.25">
      <c r="A92" s="20" t="s">
        <v>140</v>
      </c>
      <c r="B92" s="23" t="s">
        <v>141</v>
      </c>
      <c r="C92" s="20" t="s">
        <v>142</v>
      </c>
      <c r="D92" s="23">
        <v>200127</v>
      </c>
      <c r="E92" s="23">
        <v>520579</v>
      </c>
      <c r="F92" s="39">
        <v>1000</v>
      </c>
      <c r="G92" s="20" t="s">
        <v>143</v>
      </c>
      <c r="H92" s="20" t="s">
        <v>144</v>
      </c>
      <c r="I92" s="20" t="s">
        <v>145</v>
      </c>
      <c r="J92" s="21"/>
      <c r="K92" s="24">
        <v>19859.330000000002</v>
      </c>
      <c r="L92" s="47" t="s">
        <v>146</v>
      </c>
      <c r="M92" s="47" t="s">
        <v>147</v>
      </c>
    </row>
    <row r="93" spans="1:15" s="39" customFormat="1" x14ac:dyDescent="0.25">
      <c r="A93" s="25" t="s">
        <v>134</v>
      </c>
      <c r="B93" s="25"/>
      <c r="C93" s="25" t="s">
        <v>134</v>
      </c>
      <c r="D93" s="25" t="s">
        <v>134</v>
      </c>
      <c r="E93" s="25" t="s">
        <v>134</v>
      </c>
      <c r="F93" s="25" t="s">
        <v>134</v>
      </c>
      <c r="G93" s="25" t="s">
        <v>134</v>
      </c>
      <c r="H93" s="25" t="s">
        <v>134</v>
      </c>
      <c r="I93" s="25" t="s">
        <v>134</v>
      </c>
      <c r="J93" s="25" t="s">
        <v>134</v>
      </c>
      <c r="K93" s="26">
        <f>SUM(K92)</f>
        <v>19859.330000000002</v>
      </c>
      <c r="L93" s="42"/>
      <c r="M93" s="42"/>
    </row>
    <row r="95" spans="1:15" x14ac:dyDescent="0.25">
      <c r="K95" s="14"/>
    </row>
  </sheetData>
  <phoneticPr fontId="7" type="noConversion"/>
  <pageMargins left="0.7" right="0.7" top="0.75" bottom="0.75" header="0.3" footer="0.3"/>
  <pageSetup orientation="portrait" horizontalDpi="1200" verticalDpi="1200" r:id="rId1"/>
  <ignoredErrors>
    <ignoredError sqref="B29:B30 B33:B35 A33:A35 A92:B92 B88 A89:B8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ceb2ee-7354-4861-b629-004370f63c46">
      <Terms xmlns="http://schemas.microsoft.com/office/infopath/2007/PartnerControls"/>
    </lcf76f155ced4ddcb4097134ff3c332f>
    <TaxCatchAll xmlns="15087473-fe31-418c-9e91-47d9b4d2a98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6791A304F27B40ACB29A0514736D7C" ma:contentTypeVersion="18" ma:contentTypeDescription="Create a new document." ma:contentTypeScope="" ma:versionID="070ac12134f2c515675e49638c7d11b7">
  <xsd:schema xmlns:xsd="http://www.w3.org/2001/XMLSchema" xmlns:xs="http://www.w3.org/2001/XMLSchema" xmlns:p="http://schemas.microsoft.com/office/2006/metadata/properties" xmlns:ns2="d2ceb2ee-7354-4861-b629-004370f63c46" xmlns:ns3="15087473-fe31-418c-9e91-47d9b4d2a980" targetNamespace="http://schemas.microsoft.com/office/2006/metadata/properties" ma:root="true" ma:fieldsID="e819f096aa46e16c85bbdf1d7f3ea253" ns2:_="" ns3:_="">
    <xsd:import namespace="d2ceb2ee-7354-4861-b629-004370f63c46"/>
    <xsd:import namespace="15087473-fe31-418c-9e91-47d9b4d2a9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eb2ee-7354-4861-b629-004370f63c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e164b29-4069-4387-b6aa-f01f2a1f4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473-fe31-418c-9e91-47d9b4d2a98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849533d-e55f-4cc9-af51-45fdf82b88fc}" ma:internalName="TaxCatchAll" ma:showField="CatchAllData" ma:web="15087473-fe31-418c-9e91-47d9b4d2a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F7074B-A14F-49AA-9C77-1115C14A1A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CEAB1A-C493-46AA-AECA-9CABC96B7FCB}">
  <ds:schemaRefs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15087473-fe31-418c-9e91-47d9b4d2a980"/>
    <ds:schemaRef ds:uri="d2ceb2ee-7354-4861-b629-004370f63c4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43541FC-71D0-47D0-B384-FDA4F59E5D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eb2ee-7354-4861-b629-004370f63c46"/>
    <ds:schemaRef ds:uri="15087473-fe31-418c-9e91-47d9b4d2a9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Report</vt:lpstr>
      <vt:lpstr>Transactions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 Ledeneva</dc:creator>
  <cp:keywords/>
  <dc:description/>
  <cp:lastModifiedBy>Emi Yano</cp:lastModifiedBy>
  <cp:revision/>
  <dcterms:created xsi:type="dcterms:W3CDTF">2024-11-18T18:33:49Z</dcterms:created>
  <dcterms:modified xsi:type="dcterms:W3CDTF">2024-12-02T19:20:10Z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0x0101008D6791A304F27B40ACB29A0514736D7C</vt:lpwstr>
  </property>
  <property fmtid="{D5CDD505-2E9C-101B-9397-08002B2CF9AE}" pid="3" name="MediaServiceImageTags">
    <vt:lpwstr/>
  </property>
</Properties>
</file>